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1075" windowHeight="9525"/>
  </bookViews>
  <sheets>
    <sheet name="2.8" sheetId="2" r:id="rId1"/>
    <sheet name="К9А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К9А!#REF!</definedName>
    <definedName name="_Par114" localSheetId="1">К9А!#REF!</definedName>
    <definedName name="_Par115" localSheetId="1">К9А!#REF!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К9А!#REF!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0">'2.8'!$A$1:$D$103</definedName>
    <definedName name="_xlnm.Print_Area" localSheetId="1">К9А!$A$1:$G$360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4525"/>
</workbook>
</file>

<file path=xl/calcChain.xml><?xml version="1.0" encoding="utf-8"?>
<calcChain xmlns="http://schemas.openxmlformats.org/spreadsheetml/2006/main">
  <c r="D86" i="2" l="1"/>
  <c r="D89" i="2" s="1"/>
  <c r="D79" i="2"/>
  <c r="D80" i="2" s="1"/>
  <c r="D78" i="2"/>
  <c r="D41" i="2" s="1"/>
  <c r="D76" i="2"/>
  <c r="D75" i="2"/>
  <c r="D70" i="2"/>
  <c r="D68" i="2"/>
  <c r="D71" i="2" s="1"/>
  <c r="D67" i="2"/>
  <c r="D66" i="2"/>
  <c r="D60" i="2"/>
  <c r="D61" i="2" s="1"/>
  <c r="D58" i="2"/>
  <c r="D57" i="2"/>
  <c r="D56" i="2"/>
  <c r="D51" i="2"/>
  <c r="D50" i="2"/>
  <c r="D46" i="2"/>
  <c r="D45" i="2"/>
  <c r="D38" i="2"/>
  <c r="D16" i="2"/>
  <c r="D14" i="2"/>
  <c r="D12" i="2" s="1"/>
  <c r="D11" i="2"/>
  <c r="D25" i="2" s="1"/>
  <c r="D90" i="2" l="1"/>
  <c r="D91" i="2" s="1"/>
  <c r="D17" i="2"/>
  <c r="D22" i="2"/>
  <c r="C350" i="1"/>
  <c r="G322" i="1"/>
  <c r="G321" i="1"/>
  <c r="G320" i="1"/>
  <c r="G317" i="1"/>
  <c r="G316" i="1"/>
  <c r="G315" i="1"/>
  <c r="G314" i="1"/>
  <c r="G313" i="1"/>
  <c r="G312" i="1"/>
  <c r="G311" i="1"/>
  <c r="G310" i="1"/>
  <c r="G309" i="1"/>
  <c r="G308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59" i="1"/>
  <c r="G258" i="1"/>
  <c r="G257" i="1"/>
  <c r="G256" i="1"/>
  <c r="G255" i="1"/>
  <c r="G254" i="1"/>
  <c r="G249" i="1"/>
  <c r="G248" i="1"/>
  <c r="G247" i="1"/>
  <c r="G246" i="1"/>
  <c r="G245" i="1"/>
  <c r="G243" i="1"/>
  <c r="G242" i="1"/>
  <c r="G241" i="1"/>
  <c r="G240" i="1"/>
  <c r="G239" i="1"/>
  <c r="G238" i="1"/>
  <c r="G235" i="1"/>
  <c r="G234" i="1"/>
  <c r="G233" i="1"/>
  <c r="G230" i="1"/>
  <c r="G229" i="1"/>
  <c r="G226" i="1"/>
  <c r="G223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C156" i="1"/>
  <c r="D348" i="1"/>
  <c r="G83" i="1"/>
  <c r="D350" i="1" l="1"/>
  <c r="G350" i="1" s="1"/>
  <c r="G348" i="1"/>
  <c r="G154" i="1"/>
  <c r="D156" i="1"/>
  <c r="G156" i="1" s="1"/>
  <c r="G351" i="1" l="1"/>
</calcChain>
</file>

<file path=xl/sharedStrings.xml><?xml version="1.0" encoding="utf-8"?>
<sst xmlns="http://schemas.openxmlformats.org/spreadsheetml/2006/main" count="704" uniqueCount="350">
  <si>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</si>
  <si>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</si>
  <si>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</si>
  <si>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</si>
  <si>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</si>
  <si>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</si>
  <si>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</si>
  <si>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</si>
  <si>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</si>
  <si>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</si>
  <si>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</si>
  <si>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</si>
  <si>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</si>
  <si>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</si>
  <si>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</si>
  <si>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</si>
  <si>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</si>
  <si>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</si>
  <si>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</si>
  <si>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9А по ул. Кировская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</si>
  <si>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</si>
  <si>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</si>
  <si>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</si>
  <si>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</si>
  <si>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</si>
  <si>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30.09.2019 год (исполнение договора управления многоквартирным домом от 23.05.2017 г.)</t>
  </si>
  <si>
    <t xml:space="preserve">                1.  Работы, выполняемые в отношении всех видов фундаментов:</t>
  </si>
  <si>
    <t>Осмотр конструкций</t>
  </si>
  <si>
    <t xml:space="preserve">1000 м2 </t>
  </si>
  <si>
    <t xml:space="preserve">                 2.  Работы, выполняемые в зданиях с подвалами</t>
  </si>
  <si>
    <t>Установка навесных замков</t>
  </si>
  <si>
    <t>1 прибор</t>
  </si>
  <si>
    <t>Закрытие подвальных продухов</t>
  </si>
  <si>
    <t>шт.</t>
  </si>
  <si>
    <t xml:space="preserve">                 3.  Работы, выполняемые для надлежащего содержания стен</t>
  </si>
  <si>
    <t xml:space="preserve">100 м3 </t>
  </si>
  <si>
    <t xml:space="preserve">                5. Работы, выполняемые в целях надлежащего содержания крыши</t>
  </si>
  <si>
    <t>Осмотр кровель</t>
  </si>
  <si>
    <t>1000 м2 кровли</t>
  </si>
  <si>
    <t>Осмотр деревянных конструкций крыш</t>
  </si>
  <si>
    <t>100 м2</t>
  </si>
  <si>
    <t>Очистка чердачного помещения от снега</t>
  </si>
  <si>
    <t>м2</t>
  </si>
  <si>
    <t>Очистка козырьков от снега</t>
  </si>
  <si>
    <t>м²</t>
  </si>
  <si>
    <t xml:space="preserve">                 9.  Работы, выполняемые в целях надлежащего содержания перегородок</t>
  </si>
  <si>
    <t xml:space="preserve">                 10.  Работы, выполняемые в целях надлежащего содержания внутренней отделки мест общего пользования</t>
  </si>
  <si>
    <t>Осмотр  внутренней отделки</t>
  </si>
  <si>
    <t xml:space="preserve">                 11.  Работы, выполняемые в целях надлежащего содержания оконных и дверных заполнений помещений, относящихся к общему имуществу</t>
  </si>
  <si>
    <t>Осмотр заполнений дверных и оконных проемов</t>
  </si>
  <si>
    <t>1000 м2 площади</t>
  </si>
  <si>
    <t>Ремонт дверных полотен двустворных (без снятия с места)</t>
  </si>
  <si>
    <t>шт</t>
  </si>
  <si>
    <t>Снятие пружин входных дверей</t>
  </si>
  <si>
    <t>Ремонт дверного полотна</t>
  </si>
  <si>
    <t xml:space="preserve">                 12.  Работы по ремонту придомового оборудования благоустройства</t>
  </si>
  <si>
    <t>Изготовление и установка скамеек</t>
  </si>
  <si>
    <t>досыпка песка</t>
  </si>
  <si>
    <t>м3</t>
  </si>
  <si>
    <t xml:space="preserve">                 13.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</si>
  <si>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</si>
  <si>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</si>
  <si>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</si>
  <si>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 xml:space="preserve">Обслуживание приборов учета тепловой энергии 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</si>
  <si>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</si>
  <si>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</si>
  <si>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</si>
  <si>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 м3 здания</t>
  </si>
  <si>
    <t>Консервация системы отопления</t>
  </si>
  <si>
    <t>100 м</t>
  </si>
  <si>
    <t>Расконсервация системы отопления</t>
  </si>
  <si>
    <t>Ликвидация воздушных пробок в системе отопления в стояке</t>
  </si>
  <si>
    <t>1 стояк</t>
  </si>
  <si>
    <t>Осмотр и очистка грязевиков</t>
  </si>
  <si>
    <t>Замена неисправных приборов учета горячей воды</t>
  </si>
  <si>
    <t xml:space="preserve">                 14.  Общие работы, выполняемые для надлежащего содержания систем  водоснабжения (холодного и горячего) и водоотведения</t>
  </si>
  <si>
    <t>Прочистка канализационного лежака</t>
  </si>
  <si>
    <t>м</t>
  </si>
  <si>
    <t xml:space="preserve">                 15.  Работы, выполняемые в целях надлежащего содержания систем вентиляции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</si>
  <si>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</si>
  <si>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</si>
  <si>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</si>
  <si>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</si>
  <si>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>Замена перегоревшей эл.лампы накаливания</t>
  </si>
  <si>
    <t>Замена перегоревшей эл.лампы ЛБ</t>
  </si>
  <si>
    <t>Замена ламп ДРЛ</t>
  </si>
  <si>
    <t>Замена стартеров</t>
  </si>
  <si>
    <t>Ревизия щитов</t>
  </si>
  <si>
    <t xml:space="preserve">            V.  Уборка внутридомовых мест общего пользования</t>
  </si>
  <si>
    <t xml:space="preserve">            VI.  Уборка придомовой территории</t>
  </si>
  <si>
    <t xml:space="preserve">                 18.  Работы по содержанию придомовой территории в холодный период года</t>
  </si>
  <si>
    <t xml:space="preserve">                 19.  Работы по содержанию придомовой территории в теплый период года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</si>
  <si>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</si>
  <si>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</si>
  <si>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</si>
  <si>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</si>
  <si>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</si>
  <si>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за период с 01.10. по 31.12.2019 год (исполнение договора управления многоквартирным домом от 01.10.2019 г.)</t>
  </si>
  <si>
    <t>раз</t>
  </si>
  <si>
    <t xml:space="preserve">   Текущий ремонт:</t>
  </si>
  <si>
    <t xml:space="preserve">   Непредвиденные расходы:</t>
  </si>
  <si>
    <t xml:space="preserve"> 5. Управление МКД </t>
  </si>
  <si>
    <t>Затраты на управление МКД</t>
  </si>
  <si>
    <t xml:space="preserve"> 6. Аварийно-ремонтное обслуживание</t>
  </si>
  <si>
    <t xml:space="preserve">Обеспечение устранения аварий 
</t>
  </si>
  <si>
    <t>ИТОГО</t>
  </si>
  <si>
    <t>Управляющая организация - МП "ЖКХ"</t>
  </si>
  <si>
    <r>
      <t xml:space="preserve">2. Всего за период с </t>
    </r>
    <r>
      <rPr>
        <b/>
        <sz val="9"/>
        <rFont val="Times New Roman"/>
        <family val="1"/>
        <charset val="204"/>
      </rPr>
      <t>01.02.2019г. по 30.06.2019г</t>
    </r>
    <r>
      <rPr>
        <sz val="9"/>
        <rFont val="Times New Roman"/>
        <family val="1"/>
        <charset val="204"/>
      </rPr>
      <t>. выполнено работ (оказано услуг) на общую сумму</t>
    </r>
  </si>
  <si>
    <t>пятьсот шестьдесят шесть тысяч восемьдесят восемь рублей, 24 коп.</t>
  </si>
  <si>
    <t xml:space="preserve">     (прописью)</t>
  </si>
  <si>
    <t>3.  Работы (услуги) выполнены (оказаны) полностью, в установленные сроки, с надлежащим качеством.</t>
  </si>
  <si>
    <t>4.  Претензий по выполнению условий Договора Стороны друг к другу не имеют.</t>
  </si>
  <si>
    <t>Настоящий   Акт   составлен   в 2-х экземплярах, имеющих одинаковую юридическую силу, по одному для каждой из Сторон</t>
  </si>
  <si>
    <t>Подписи Сторон:</t>
  </si>
  <si>
    <t>Исполнитель - директор МП "ЖКХ"</t>
  </si>
  <si>
    <t>Петров Д.Ю.</t>
  </si>
  <si>
    <t>(должность, ФИО)</t>
  </si>
  <si>
    <t xml:space="preserve">    (подпись)</t>
  </si>
  <si>
    <t xml:space="preserve">Заказчик - Председатель МКД          </t>
  </si>
  <si>
    <t>Виноградова С.В.</t>
  </si>
  <si>
    <t>Примечания:</t>
  </si>
  <si>
    <t xml:space="preserve">&lt;1&gt; В соответствии с пунктом 4 части 8 статьи 161.1 Жилищного кодекса Российской Федерации (Собрание законодательства Российской Федерации, 2005, № 1, ст. 14; 2011, № 23, ст. 3263; 2014, № 30, ст. 4264; 2015, № 27, ст. 3967) председатель совета </t>
  </si>
  <si>
    <t>многоквартирного дома 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</si>
  <si>
    <t>&lt;2&gt; 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г. № 290.</t>
  </si>
  <si>
    <t>&lt;3&gt; Стоимость за единицу выполненной работы (оказанной услуги) по договору управления многоквартирным домом или договору оказания услуг по содержанию и (или) выполнению работ по ремонту общего имущества в многоквартирном доме.</t>
  </si>
  <si>
    <t>&lt;4&gt; Сметная стоимость за единицу выполненной работы по договору подряда по выполнению работ по ремонту общего имущества в многоквартирном доме.</t>
  </si>
  <si>
    <t>&lt;5&gt; В случае уклонения или отказа от подписи, невозвращения в течении 10 рабочих дней после подписи в адрес МП «ЖКХ» одного экземпляра акта сдачи-приемки выполненных УО работ уполномоченным собственниками помещений лицом без предоставления мотивированного письменного (предоставление доказательств факта невыполнения работ) отказа от его подписания, работы считаются выполненными УО в полном объеме и с надлежащим качеством и без наличия подписи лица уполномоченного собственниками МКД в акте.</t>
  </si>
  <si>
    <t>Ремонт фановых труб от чердака до кровли</t>
  </si>
  <si>
    <t>Утепление вентиляционной шахты</t>
  </si>
  <si>
    <t xml:space="preserve">Замена дросселя </t>
  </si>
  <si>
    <t>Ремонт трубопровода системы  отопления</t>
  </si>
  <si>
    <t>уч</t>
  </si>
  <si>
    <t>Ремонт каруселей</t>
  </si>
  <si>
    <t xml:space="preserve">Изготовление и установка трапов </t>
  </si>
  <si>
    <t>прибор уч.</t>
  </si>
  <si>
    <t xml:space="preserve">Замена выключателя </t>
  </si>
  <si>
    <t>Установка датчика движения</t>
  </si>
  <si>
    <t>Ревизия ВРУ</t>
  </si>
  <si>
    <t>Ремонт бетонного крыльца</t>
  </si>
  <si>
    <t>Ремонт перил лестниц</t>
  </si>
  <si>
    <t>Ремонт рам с установкой форточки</t>
  </si>
  <si>
    <t>Ремонт ограждающих решеток на окнах</t>
  </si>
  <si>
    <t>Замена автоматических выключателей ВА-47 - 29 40 А  2х полюсной</t>
  </si>
  <si>
    <t xml:space="preserve">Замена ламп люминисцентных </t>
  </si>
  <si>
    <t>Вырезка сухих ветвей</t>
  </si>
  <si>
    <t>Замена неисправных средств измерений приборов учета тепловой энергии</t>
  </si>
  <si>
    <t>Прочистка вентиляции</t>
  </si>
  <si>
    <t>м\п</t>
  </si>
  <si>
    <t xml:space="preserve">Установка розетки </t>
  </si>
  <si>
    <t>Устройство отлива на козырек из листа оцинкованного</t>
  </si>
  <si>
    <t xml:space="preserve">                 16.  Работы, выполняемые в целях надлежащего содержания электрооборудования</t>
  </si>
  <si>
    <t xml:space="preserve"> 1. Несущие и ненесущие конструкции</t>
  </si>
  <si>
    <t>Уборка подвальных помещений</t>
  </si>
  <si>
    <t xml:space="preserve">Раскрытие подвальных продухов </t>
  </si>
  <si>
    <t xml:space="preserve">Закрытие подвальных продухов </t>
  </si>
  <si>
    <t>Очистка кровли от снега и скалывание сосулек</t>
  </si>
  <si>
    <t>Уборка чердачного помещения</t>
  </si>
  <si>
    <t>Закрытие чердачных люков</t>
  </si>
  <si>
    <t>Укладка проступи резиновой</t>
  </si>
  <si>
    <t xml:space="preserve">Укладка резиновых ковриков </t>
  </si>
  <si>
    <t>Укрепление чердачных лестниц</t>
  </si>
  <si>
    <t>Очистка  козырьков  от снега</t>
  </si>
  <si>
    <t>Замена адресной таблички на МКД</t>
  </si>
  <si>
    <t>Изготовление и установка досок объявлений на подъезд</t>
  </si>
  <si>
    <t>Осмотр столярных изделий, оконных и дверных заполнений с устранением мелких неисправностей МОП</t>
  </si>
  <si>
    <t xml:space="preserve"> 2.1  Вентиляция</t>
  </si>
  <si>
    <t>Прочистка засоренных вентиляционных каналов</t>
  </si>
  <si>
    <t>1 м</t>
  </si>
  <si>
    <t xml:space="preserve"> 2.2 Сантехнические системы</t>
  </si>
  <si>
    <t>I. Общий плановый осмотр сантехнических систем: ГВС, ХВС, водоотведения</t>
  </si>
  <si>
    <t>Осмотр водопровода, канализации, горячего водоснабжения с заменой неисправной запорной арматуры</t>
  </si>
  <si>
    <t>I. Система ХВС</t>
  </si>
  <si>
    <t>Проверка исправности и работоспособности запорной арматуры ХВС (шаровых кранов) с заменой неисправной запорной арматуры</t>
  </si>
  <si>
    <t>Очистка сетчатого фильтра ХВС от грязи</t>
  </si>
  <si>
    <t>II. Система ГВС</t>
  </si>
  <si>
    <t>Проверка исправности и работоспособности запорной арматуры ГВС (шаровых кранов) с заменой неисправной запорной арматуры</t>
  </si>
  <si>
    <t>III. Канализация</t>
  </si>
  <si>
    <t>Прочистка канализационных трубопроводов от жировых отложений</t>
  </si>
  <si>
    <t>IV. Центральное отопление</t>
  </si>
  <si>
    <t>Проверка исправности и работоспособности запорной арматуры отопления (шаровых кранов)</t>
  </si>
  <si>
    <t xml:space="preserve">Осмотр системы центрального отопления мест общего пользования здания </t>
  </si>
  <si>
    <t>Общий плановый осмотр сантехнических систем</t>
  </si>
  <si>
    <t xml:space="preserve"> 1000 м2 подв и чердаков</t>
  </si>
  <si>
    <t>Осмотр узла ввода</t>
  </si>
  <si>
    <t>1000 м3 здания</t>
  </si>
  <si>
    <t xml:space="preserve">Пуск и регулировка системы отопления </t>
  </si>
  <si>
    <t>Прочистка грязевиков и фильтров</t>
  </si>
  <si>
    <t>Прочистка дроссельной шайбы</t>
  </si>
  <si>
    <t>V. Приборы учета (ОПУ)</t>
  </si>
  <si>
    <t>Обслуживание приборов учета горячей воды</t>
  </si>
  <si>
    <t>Поверка приборов учета тепловой энергии с заменой неисправных средств измерений</t>
  </si>
  <si>
    <t>Поверка приборов учета горячей воды</t>
  </si>
  <si>
    <t>Поверка приборов учета холодной воды</t>
  </si>
  <si>
    <t xml:space="preserve"> 2.2.3 Электрооборудование</t>
  </si>
  <si>
    <t>Осмотр линий электрических сетей, арматуры и электрооборудования в подвальных помещениях</t>
  </si>
  <si>
    <t>Замена перегоревшей эл.лампы ЛБ20</t>
  </si>
  <si>
    <t>Замена перегоревшей эл.лампы ЛБ40</t>
  </si>
  <si>
    <t>Замена ламп ДРЛ-250</t>
  </si>
  <si>
    <t>Ремонт щитов</t>
  </si>
  <si>
    <t xml:space="preserve">Ревизия ВРУ </t>
  </si>
  <si>
    <t xml:space="preserve">Мелкий ремонт электропроводки </t>
  </si>
  <si>
    <t xml:space="preserve">м </t>
  </si>
  <si>
    <t>Замена эл.лампы на светодиодные лампы</t>
  </si>
  <si>
    <t>Ревизия светильников дворового освещения</t>
  </si>
  <si>
    <t>Ревизия светильников с люминисцентными лампами</t>
  </si>
  <si>
    <t>Ревизия светильников с лампами накаливания</t>
  </si>
  <si>
    <t xml:space="preserve"> 3. Лестничные клетки</t>
  </si>
  <si>
    <t>Влажное подметание лестничных площадок и маршей 2-х нижних этажей</t>
  </si>
  <si>
    <t>Влажное подметание лестничных площадок и маршей свыше 2-го этажа</t>
  </si>
  <si>
    <t>Мытье лестничных площадок и маршей 2-х нижних этажей</t>
  </si>
  <si>
    <t>Мытье лестничных площадок и маршей свыше  2-го этажа</t>
  </si>
  <si>
    <t>Влажная протирка стен, дверей, чердачных лестниц, почтовых ящиков, шкафов электросчетчиков и слаботочных устройств</t>
  </si>
  <si>
    <t xml:space="preserve">Влажная протирка отопительных приборов и подоконников </t>
  </si>
  <si>
    <t>Влажная протирка перил лестниц</t>
  </si>
  <si>
    <t>Мытье окон, оконных решеток</t>
  </si>
  <si>
    <t>Уборка в зимнее время</t>
  </si>
  <si>
    <t>Очистка территории от снега</t>
  </si>
  <si>
    <t>Очистка территории от уплотненного снега</t>
  </si>
  <si>
    <t xml:space="preserve">Подметание территории в дни без снегопада </t>
  </si>
  <si>
    <t>Посыпка территории противогололедными материалами</t>
  </si>
  <si>
    <t>Транспортировка песка от места складирования до места посыпки</t>
  </si>
  <si>
    <t>Уборка отмосток</t>
  </si>
  <si>
    <t>Очистка территории от наледи и льда</t>
  </si>
  <si>
    <t>Очистка площадок перед входом в подъезд от снега</t>
  </si>
  <si>
    <t>Подметание площадок перед входом в подъезд</t>
  </si>
  <si>
    <t>Уборка территории от случайного мусора</t>
  </si>
  <si>
    <t>Очистка урн от мусора</t>
  </si>
  <si>
    <t>Погрузка мусора на автотранспорт вручную</t>
  </si>
  <si>
    <t>Механизированная уборка территории</t>
  </si>
  <si>
    <t>Уборка в летнее время</t>
  </si>
  <si>
    <t>Подметание территории</t>
  </si>
  <si>
    <t xml:space="preserve">Уборка газонов </t>
  </si>
  <si>
    <t>Уборка газонов в период осыпания листвы и таяния снега</t>
  </si>
  <si>
    <t>Скашивание газонов газонокосилкой</t>
  </si>
  <si>
    <t>Сгребание и относка скошенной травы</t>
  </si>
  <si>
    <t xml:space="preserve"> 4.4 Благоустройство</t>
  </si>
  <si>
    <t>Содержание МАФ</t>
  </si>
  <si>
    <t xml:space="preserve">Ремонт песочниц </t>
  </si>
  <si>
    <t xml:space="preserve">Завоз песка в песочницы      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</si>
  <si>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</si>
  <si>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</si>
  <si>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</si>
  <si>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</si>
  <si>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</si>
  <si>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</si>
  <si>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</si>
  <si>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</si>
  <si>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</si>
  <si>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подоконники</t>
  </si>
  <si>
    <t>оконных решеток</t>
  </si>
  <si>
    <t>перил лестниц</t>
  </si>
  <si>
    <t>шкафов для электросчетчиков, слаботочных устройств</t>
  </si>
  <si>
    <t>почтовых ящиков</t>
  </si>
  <si>
    <t>дверей</t>
  </si>
  <si>
    <t>Мытье окон</t>
  </si>
  <si>
    <t>Снятие и установка оконных рам</t>
  </si>
  <si>
    <t>Снятие и установка металлических решеток на окнах</t>
  </si>
  <si>
    <t>Очистка крышек люков колодцев и пожарных гидрантов от снега и льда толщиной слоя свыше 5 см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</si>
  <si>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</si>
  <si>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</si>
  <si>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Подметание свежевыпавшего снега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</si>
  <si>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</si>
  <si>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</si>
  <si>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</si>
  <si>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</si>
  <si>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</si>
  <si>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Очистка от мусора урн, установленных возле подъездов</t>
  </si>
  <si>
    <t>Уборка крыльца и площадки перед входом в подъезд</t>
  </si>
  <si>
    <t>Очистка приямков</t>
  </si>
  <si>
    <t>приямок</t>
  </si>
  <si>
    <t>Подметание и уборка придомовой территории</t>
  </si>
  <si>
    <t>Подметание территории с усовершенственным покрытием</t>
  </si>
  <si>
    <t>Уборка и выкашивание газонов</t>
  </si>
  <si>
    <t>Уборка газонов от листьев, сучьев, мусора при засоренности сильной</t>
  </si>
  <si>
    <t>Приложение 1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</si>
  <si>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</si>
  <si>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</si>
  <si>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9 А по ул. Кировская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</si>
  <si>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</si>
  <si>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</si>
  <si>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</si>
  <si>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</si>
  <si>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</si>
  <si>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</si>
  <si>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30.03.2020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</si>
  <si>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</si>
  <si>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</si>
  <si>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</si>
  <si>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</si>
  <si>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</si>
  <si>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</si>
  <si>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</si>
  <si>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</si>
  <si>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</si>
  <si>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</si>
  <si>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</si>
  <si>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</si>
  <si>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</si>
  <si>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</si>
  <si>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</si>
  <si>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</si>
  <si>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</si>
  <si>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</si>
  <si>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</si>
  <si>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</si>
  <si>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</si>
  <si>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</si>
  <si>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</si>
  <si>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</si>
  <si>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</si>
  <si>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</si>
  <si>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</si>
  <si>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</si>
  <si>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</si>
  <si>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</si>
  <si>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</si>
  <si>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</si>
  <si>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</si>
  <si>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</si>
  <si>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</si>
  <si>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</si>
  <si>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</si>
  <si>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 xml:space="preserve">Вид коммунальной услуги </t>
  </si>
  <si>
    <t xml:space="preserve">Отопление </t>
  </si>
  <si>
    <t>Гкал</t>
  </si>
  <si>
    <t>Общий объем потребления *</t>
  </si>
  <si>
    <t>нат. показ.</t>
  </si>
  <si>
    <t>Начислено потребителям *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</si>
  <si>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</si>
  <si>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</si>
  <si>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</si>
  <si>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</si>
  <si>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</si>
  <si>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</si>
  <si>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>Вид коммунальной услуги</t>
  </si>
  <si>
    <t xml:space="preserve">Холодное водоснабжение </t>
  </si>
  <si>
    <t>куб.м</t>
  </si>
  <si>
    <t>Общий объем потребления</t>
  </si>
  <si>
    <t>Начислено потребителям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</si>
  <si>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</si>
  <si>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</si>
  <si>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</si>
  <si>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</si>
  <si>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</si>
  <si>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</si>
  <si>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</si>
  <si>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</si>
  <si>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</si>
  <si>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</si>
  <si>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Примечание: * - с учетом корректировки размера платы за коммунальную услугу по отоплению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</si>
</sst>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0.0"/>
    <numFmt numFmtId="165" formatCode="#,##0.00&quot;р.&quot;"/>
    <numFmt numFmtId="166" formatCode="\$#.00"/>
    <numFmt numFmtId="167" formatCode="#."/>
    <numFmt numFmtId="168" formatCode="%#.00"/>
    <numFmt numFmtId="169" formatCode="#\,##0.00"/>
    <numFmt numFmtId="170" formatCode="#.00"/>
  </numFmts>
  <fonts count="7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u/>
      <sz val="9"/>
      <color indexed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C00000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rgb="FF000000"/>
      <name val="Times New Roman"/>
      <family val="1"/>
      <charset val="204"/>
    </font>
    <font>
      <i/>
      <sz val="9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i/>
      <sz val="9"/>
      <name val="Arial"/>
      <family val="2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6" fontId="29" fillId="0" borderId="0">
      <protection locked="0"/>
    </xf>
    <xf numFmtId="167" fontId="29" fillId="0" borderId="7">
      <protection locked="0"/>
    </xf>
    <xf numFmtId="166" fontId="30" fillId="0" borderId="0">
      <protection locked="0"/>
    </xf>
    <xf numFmtId="167" fontId="30" fillId="0" borderId="8">
      <protection locked="0"/>
    </xf>
    <xf numFmtId="168" fontId="29" fillId="0" borderId="0">
      <protection locked="0"/>
    </xf>
    <xf numFmtId="169" fontId="29" fillId="0" borderId="0">
      <protection locked="0"/>
    </xf>
    <xf numFmtId="168" fontId="30" fillId="0" borderId="0">
      <protection locked="0"/>
    </xf>
    <xf numFmtId="169" fontId="30" fillId="0" borderId="0">
      <protection locked="0"/>
    </xf>
    <xf numFmtId="170" fontId="29" fillId="0" borderId="0">
      <protection locked="0"/>
    </xf>
    <xf numFmtId="167" fontId="31" fillId="0" borderId="0">
      <protection locked="0"/>
    </xf>
    <xf numFmtId="167" fontId="31" fillId="0" borderId="0">
      <protection locked="0"/>
    </xf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9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4" fillId="0" borderId="0" applyNumberFormat="0" applyFill="0" applyBorder="0" applyProtection="0">
      <alignment horizontal="left" vertical="top" wrapText="1"/>
    </xf>
    <xf numFmtId="0" fontId="35" fillId="17" borderId="0" applyNumberFormat="0" applyBorder="0" applyProtection="0">
      <alignment horizontal="left" vertical="top" wrapText="1"/>
    </xf>
    <xf numFmtId="0" fontId="35" fillId="18" borderId="0" applyNumberFormat="0" applyBorder="0" applyProtection="0">
      <alignment horizontal="left" vertical="top" wrapText="1"/>
    </xf>
    <xf numFmtId="0" fontId="34" fillId="19" borderId="0" applyNumberFormat="0" applyBorder="0" applyProtection="0">
      <alignment horizontal="left" vertical="top" wrapText="1"/>
    </xf>
    <xf numFmtId="0" fontId="36" fillId="20" borderId="0" applyNumberFormat="0" applyBorder="0" applyProtection="0">
      <alignment horizontal="left" vertical="top" wrapText="1"/>
    </xf>
    <xf numFmtId="0" fontId="37" fillId="21" borderId="0" applyNumberFormat="0" applyBorder="0" applyProtection="0">
      <alignment horizontal="left" vertical="top" wrapText="1"/>
    </xf>
    <xf numFmtId="0" fontId="12" fillId="0" borderId="0"/>
    <xf numFmtId="0" fontId="38" fillId="0" borderId="0" applyNumberFormat="0" applyFill="0" applyBorder="0" applyProtection="0">
      <alignment horizontal="left" vertical="top" wrapText="1"/>
    </xf>
    <xf numFmtId="0" fontId="39" fillId="22" borderId="0" applyNumberFormat="0" applyBorder="0" applyProtection="0">
      <alignment horizontal="left" vertical="top" wrapText="1"/>
    </xf>
    <xf numFmtId="0" fontId="40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42" fillId="0" borderId="0" applyNumberFormat="0" applyFill="0" applyBorder="0" applyProtection="0">
      <alignment horizontal="left" vertical="top" wrapText="1"/>
    </xf>
    <xf numFmtId="0" fontId="43" fillId="23" borderId="0" applyNumberFormat="0" applyBorder="0" applyProtection="0">
      <alignment horizontal="left" vertical="top" wrapText="1"/>
    </xf>
    <xf numFmtId="0" fontId="44" fillId="23" borderId="9" applyNumberFormat="0" applyProtection="0">
      <alignment horizontal="left" vertical="top" wrapText="1"/>
    </xf>
    <xf numFmtId="0" fontId="45" fillId="0" borderId="0">
      <alignment horizontal="left" vertical="top"/>
    </xf>
    <xf numFmtId="0" fontId="45" fillId="0" borderId="0">
      <alignment horizontal="left" vertical="top"/>
    </xf>
    <xf numFmtId="0" fontId="45" fillId="0" borderId="0">
      <alignment horizontal="center" vertical="top"/>
    </xf>
    <xf numFmtId="0" fontId="42" fillId="0" borderId="0" applyNumberFormat="0" applyFill="0" applyBorder="0" applyProtection="0">
      <alignment horizontal="left" vertical="top" wrapText="1"/>
    </xf>
    <xf numFmtId="0" fontId="42" fillId="0" borderId="0" applyNumberFormat="0" applyFill="0" applyBorder="0" applyProtection="0">
      <alignment horizontal="left" vertical="top" wrapText="1"/>
    </xf>
    <xf numFmtId="0" fontId="36" fillId="0" borderId="0" applyNumberFormat="0" applyFill="0" applyBorder="0" applyProtection="0">
      <alignment horizontal="left" vertical="top" wrapText="1"/>
    </xf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27" borderId="0" applyNumberFormat="0" applyBorder="0" applyAlignment="0" applyProtection="0"/>
    <xf numFmtId="0" fontId="46" fillId="8" borderId="9" applyNumberFormat="0" applyAlignment="0" applyProtection="0"/>
    <xf numFmtId="0" fontId="47" fillId="28" borderId="10" applyNumberFormat="0" applyAlignment="0" applyProtection="0"/>
    <xf numFmtId="0" fontId="48" fillId="28" borderId="9" applyNumberFormat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11" applyNumberFormat="0" applyFill="0" applyAlignment="0" applyProtection="0"/>
    <xf numFmtId="0" fontId="51" fillId="0" borderId="12" applyNumberFormat="0" applyFill="0" applyAlignment="0" applyProtection="0"/>
    <xf numFmtId="0" fontId="52" fillId="0" borderId="13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14" applyNumberFormat="0" applyFill="0" applyAlignment="0" applyProtection="0"/>
    <xf numFmtId="0" fontId="54" fillId="29" borderId="15" applyNumberFormat="0" applyAlignment="0" applyProtection="0"/>
    <xf numFmtId="0" fontId="55" fillId="0" borderId="0" applyNumberFormat="0" applyFill="0" applyBorder="0" applyAlignment="0" applyProtection="0"/>
    <xf numFmtId="0" fontId="56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57" fillId="0" borderId="0"/>
    <xf numFmtId="0" fontId="5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2" fillId="0" borderId="0">
      <alignment horizontal="left" vertical="top" wrapText="1"/>
    </xf>
    <xf numFmtId="0" fontId="59" fillId="4" borderId="0" applyNumberFormat="0" applyBorder="0" applyAlignment="0" applyProtection="0"/>
    <xf numFmtId="0" fontId="60" fillId="0" borderId="0" applyNumberFormat="0" applyFill="0" applyBorder="0" applyAlignment="0" applyProtection="0"/>
    <xf numFmtId="0" fontId="2" fillId="31" borderId="16" applyNumberFormat="0" applyFont="0" applyAlignment="0" applyProtection="0"/>
    <xf numFmtId="0" fontId="61" fillId="0" borderId="17" applyNumberFormat="0" applyFill="0" applyAlignment="0" applyProtection="0"/>
    <xf numFmtId="0" fontId="62" fillId="0" borderId="0"/>
    <xf numFmtId="0" fontId="63" fillId="0" borderId="0" applyNumberFormat="0" applyFill="0" applyBorder="0" applyAlignment="0" applyProtection="0"/>
    <xf numFmtId="43" fontId="64" fillId="0" borderId="0" applyFont="0" applyFill="0" applyBorder="0" applyAlignment="0" applyProtection="0"/>
    <xf numFmtId="0" fontId="65" fillId="5" borderId="0" applyNumberFormat="0" applyBorder="0" applyAlignment="0" applyProtection="0"/>
  </cellStyleXfs>
  <cellXfs count="159">
    <xf numFmtId="0" fontId="0" fillId="0" borderId="0" xfId="0"/>
    <xf numFmtId="0" fontId="2" fillId="0" borderId="0" xfId="1"/>
    <xf numFmtId="0" fontId="4" fillId="0" borderId="0" xfId="1" applyFont="1"/>
    <xf numFmtId="0" fontId="4" fillId="0" borderId="0" xfId="1" applyFont="1" applyFill="1"/>
    <xf numFmtId="0" fontId="5" fillId="0" borderId="0" xfId="1" applyFont="1" applyAlignment="1">
      <alignment horizontal="center" vertical="center"/>
    </xf>
    <xf numFmtId="0" fontId="4" fillId="0" borderId="0" xfId="2" applyFont="1"/>
    <xf numFmtId="0" fontId="5" fillId="0" borderId="0" xfId="2" applyFont="1" applyAlignment="1">
      <alignment horizontal="center" vertical="center"/>
    </xf>
    <xf numFmtId="0" fontId="4" fillId="0" borderId="0" xfId="2" applyFont="1" applyFill="1"/>
    <xf numFmtId="0" fontId="5" fillId="0" borderId="0" xfId="1" applyFont="1"/>
    <xf numFmtId="0" fontId="5" fillId="0" borderId="0" xfId="2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/>
    <xf numFmtId="0" fontId="8" fillId="0" borderId="0" xfId="1" applyFont="1" applyFill="1" applyBorder="1" applyAlignment="1">
      <alignment vertical="center"/>
    </xf>
    <xf numFmtId="0" fontId="2" fillId="0" borderId="0" xfId="2"/>
    <xf numFmtId="0" fontId="10" fillId="0" borderId="0" xfId="1" applyFont="1" applyFill="1" applyAlignment="1">
      <alignment horizontal="center" vertical="center"/>
    </xf>
    <xf numFmtId="0" fontId="11" fillId="0" borderId="0" xfId="1" applyFont="1" applyFill="1"/>
    <xf numFmtId="0" fontId="10" fillId="0" borderId="0" xfId="1" applyFont="1" applyFill="1" applyAlignment="1">
      <alignment vertical="center"/>
    </xf>
    <xf numFmtId="0" fontId="8" fillId="0" borderId="0" xfId="1" applyFont="1" applyBorder="1" applyAlignment="1">
      <alignment horizontal="left" vertical="center"/>
    </xf>
    <xf numFmtId="0" fontId="2" fillId="0" borderId="0" xfId="1" applyFont="1"/>
    <xf numFmtId="0" fontId="4" fillId="0" borderId="0" xfId="1" applyFont="1" applyBorder="1"/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2" fillId="0" borderId="0" xfId="1" applyBorder="1"/>
    <xf numFmtId="0" fontId="18" fillId="0" borderId="0" xfId="0" applyFont="1"/>
    <xf numFmtId="0" fontId="5" fillId="0" borderId="0" xfId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center"/>
    </xf>
    <xf numFmtId="0" fontId="21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1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2" fontId="22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9" fontId="19" fillId="0" borderId="1" xfId="1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3" fillId="0" borderId="1" xfId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2" fontId="22" fillId="2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24" fillId="0" borderId="1" xfId="1" applyFont="1" applyBorder="1" applyAlignment="1">
      <alignment horizontal="left" vertical="center" wrapText="1"/>
    </xf>
    <xf numFmtId="0" fontId="24" fillId="0" borderId="1" xfId="1" applyFont="1" applyBorder="1" applyAlignment="1">
      <alignment horizontal="center" vertical="center"/>
    </xf>
    <xf numFmtId="1" fontId="24" fillId="0" borderId="1" xfId="1" applyNumberFormat="1" applyFont="1" applyBorder="1" applyAlignment="1">
      <alignment horizontal="center" vertical="center"/>
    </xf>
    <xf numFmtId="2" fontId="24" fillId="0" borderId="1" xfId="1" applyNumberFormat="1" applyFont="1" applyBorder="1" applyAlignment="1">
      <alignment horizontal="center" vertical="center"/>
    </xf>
    <xf numFmtId="0" fontId="24" fillId="0" borderId="0" xfId="1" applyFont="1" applyBorder="1" applyAlignment="1">
      <alignment horizontal="center" vertical="center" wrapText="1"/>
    </xf>
    <xf numFmtId="0" fontId="25" fillId="0" borderId="0" xfId="1" applyFont="1"/>
    <xf numFmtId="2" fontId="24" fillId="0" borderId="1" xfId="1" applyNumberFormat="1" applyFont="1" applyFill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9" fillId="0" borderId="1" xfId="1" applyNumberFormat="1" applyFont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vertical="center" wrapText="1"/>
    </xf>
    <xf numFmtId="2" fontId="5" fillId="0" borderId="1" xfId="3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4" fontId="5" fillId="0" borderId="1" xfId="3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 wrapText="1"/>
    </xf>
    <xf numFmtId="0" fontId="19" fillId="0" borderId="1" xfId="3" applyFont="1" applyFill="1" applyBorder="1" applyAlignment="1">
      <alignment vertical="center" wrapText="1"/>
    </xf>
    <xf numFmtId="1" fontId="5" fillId="0" borderId="1" xfId="3" applyNumberFormat="1" applyFont="1" applyFill="1" applyBorder="1" applyAlignment="1">
      <alignment horizontal="center" vertical="center"/>
    </xf>
    <xf numFmtId="0" fontId="5" fillId="0" borderId="0" xfId="1" applyFont="1" applyBorder="1"/>
    <xf numFmtId="0" fontId="5" fillId="0" borderId="0" xfId="1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3" applyFont="1" applyFill="1" applyBorder="1" applyAlignment="1">
      <alignment vertical="top" wrapText="1"/>
    </xf>
    <xf numFmtId="0" fontId="5" fillId="0" borderId="0" xfId="1" applyFont="1" applyFill="1" applyBorder="1"/>
    <xf numFmtId="0" fontId="24" fillId="0" borderId="0" xfId="1" applyFont="1" applyBorder="1"/>
    <xf numFmtId="2" fontId="24" fillId="0" borderId="1" xfId="3" applyNumberFormat="1" applyFont="1" applyFill="1" applyBorder="1" applyAlignment="1">
      <alignment horizontal="center" vertical="center"/>
    </xf>
    <xf numFmtId="0" fontId="24" fillId="0" borderId="1" xfId="3" applyFont="1" applyFill="1" applyBorder="1" applyAlignment="1">
      <alignment horizontal="center" vertical="center" wrapText="1"/>
    </xf>
    <xf numFmtId="4" fontId="24" fillId="0" borderId="1" xfId="3" applyNumberFormat="1" applyFont="1" applyFill="1" applyBorder="1" applyAlignment="1">
      <alignment horizontal="center" vertical="center"/>
    </xf>
    <xf numFmtId="4" fontId="24" fillId="0" borderId="1" xfId="1" applyNumberFormat="1" applyFont="1" applyFill="1" applyBorder="1" applyAlignment="1">
      <alignment horizontal="center" vertical="center" wrapText="1"/>
    </xf>
    <xf numFmtId="0" fontId="26" fillId="0" borderId="0" xfId="1" applyFont="1"/>
    <xf numFmtId="1" fontId="24" fillId="0" borderId="1" xfId="3" applyNumberFormat="1" applyFont="1" applyFill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wrapText="1"/>
    </xf>
    <xf numFmtId="4" fontId="5" fillId="0" borderId="1" xfId="1" applyNumberFormat="1" applyFont="1" applyBorder="1" applyAlignment="1">
      <alignment horizontal="center" vertical="center"/>
    </xf>
    <xf numFmtId="4" fontId="19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wrapText="1"/>
    </xf>
    <xf numFmtId="4" fontId="5" fillId="0" borderId="0" xfId="1" applyNumberFormat="1" applyFont="1" applyBorder="1" applyAlignment="1">
      <alignment horizontal="center" vertical="center"/>
    </xf>
    <xf numFmtId="4" fontId="19" fillId="0" borderId="0" xfId="1" applyNumberFormat="1" applyFont="1" applyFill="1" applyBorder="1" applyAlignment="1">
      <alignment horizontal="center" vertical="center"/>
    </xf>
    <xf numFmtId="165" fontId="27" fillId="0" borderId="0" xfId="0" applyNumberFormat="1" applyFont="1" applyFill="1" applyAlignment="1">
      <alignment horizontal="right" vertical="center"/>
    </xf>
    <xf numFmtId="0" fontId="5" fillId="0" borderId="0" xfId="1" applyFont="1" applyAlignment="1">
      <alignment vertical="center"/>
    </xf>
    <xf numFmtId="0" fontId="23" fillId="0" borderId="0" xfId="1" applyFont="1" applyBorder="1" applyAlignment="1">
      <alignment horizontal="center" vertical="center"/>
    </xf>
    <xf numFmtId="2" fontId="23" fillId="0" borderId="0" xfId="1" applyNumberFormat="1" applyFont="1" applyFill="1" applyBorder="1" applyAlignment="1">
      <alignment horizontal="center" vertical="center"/>
    </xf>
    <xf numFmtId="0" fontId="19" fillId="0" borderId="5" xfId="1" applyFont="1" applyBorder="1" applyAlignment="1">
      <alignment vertical="center"/>
    </xf>
    <xf numFmtId="0" fontId="4" fillId="0" borderId="5" xfId="1" applyFont="1" applyBorder="1"/>
    <xf numFmtId="0" fontId="23" fillId="0" borderId="0" xfId="1" applyFont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2" fillId="0" borderId="5" xfId="1" applyFont="1" applyBorder="1"/>
    <xf numFmtId="0" fontId="6" fillId="0" borderId="5" xfId="1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0" fontId="2" fillId="0" borderId="0" xfId="1" applyFill="1"/>
    <xf numFmtId="0" fontId="2" fillId="0" borderId="0" xfId="1" applyFill="1" applyBorder="1"/>
    <xf numFmtId="0" fontId="19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66" fillId="0" borderId="0" xfId="1" applyFont="1" applyFill="1" applyAlignment="1">
      <alignment horizontal="right"/>
    </xf>
    <xf numFmtId="0" fontId="23" fillId="0" borderId="1" xfId="3" applyFont="1" applyFill="1" applyBorder="1" applyAlignment="1">
      <alignment horizontal="center" vertical="top" wrapText="1"/>
    </xf>
    <xf numFmtId="0" fontId="23" fillId="0" borderId="1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left" vertical="top" wrapText="1"/>
    </xf>
    <xf numFmtId="1" fontId="5" fillId="0" borderId="1" xfId="1" applyNumberFormat="1" applyFont="1" applyBorder="1" applyAlignment="1">
      <alignment horizontal="center" vertical="top"/>
    </xf>
    <xf numFmtId="0" fontId="5" fillId="0" borderId="1" xfId="1" applyFont="1" applyBorder="1" applyAlignment="1">
      <alignment horizontal="center" vertical="top"/>
    </xf>
    <xf numFmtId="2" fontId="22" fillId="0" borderId="1" xfId="1" applyNumberFormat="1" applyFont="1" applyBorder="1" applyAlignment="1">
      <alignment horizontal="center" vertical="top"/>
    </xf>
    <xf numFmtId="2" fontId="5" fillId="0" borderId="1" xfId="1" applyNumberFormat="1" applyFont="1" applyFill="1" applyBorder="1" applyAlignment="1">
      <alignment horizontal="center" vertical="top"/>
    </xf>
    <xf numFmtId="0" fontId="2" fillId="0" borderId="0" xfId="1" applyFont="1" applyAlignment="1">
      <alignment vertical="top"/>
    </xf>
    <xf numFmtId="0" fontId="5" fillId="0" borderId="0" xfId="1" applyFont="1" applyFill="1" applyAlignment="1">
      <alignment horizontal="justify" vertical="center" wrapText="1"/>
    </xf>
    <xf numFmtId="49" fontId="19" fillId="0" borderId="18" xfId="1" applyNumberFormat="1" applyFont="1" applyBorder="1" applyAlignment="1">
      <alignment horizontal="center" vertical="center" wrapText="1"/>
    </xf>
    <xf numFmtId="49" fontId="19" fillId="0" borderId="19" xfId="1" applyNumberFormat="1" applyFont="1" applyBorder="1" applyAlignment="1">
      <alignment horizontal="center" vertical="center" wrapText="1"/>
    </xf>
    <xf numFmtId="49" fontId="19" fillId="0" borderId="20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5" fillId="0" borderId="0" xfId="1" applyFont="1" applyAlignment="1">
      <alignment horizontal="center" vertical="center"/>
    </xf>
    <xf numFmtId="0" fontId="5" fillId="0" borderId="0" xfId="3" applyFont="1" applyAlignment="1">
      <alignment horizontal="left" vertical="center" wrapText="1"/>
    </xf>
    <xf numFmtId="0" fontId="6" fillId="0" borderId="5" xfId="1" applyFont="1" applyBorder="1" applyAlignment="1">
      <alignment horizontal="left" vertical="center"/>
    </xf>
    <xf numFmtId="0" fontId="8" fillId="0" borderId="0" xfId="1" applyFont="1" applyFill="1" applyAlignment="1">
      <alignment horizontal="justify" vertical="center" wrapText="1"/>
    </xf>
    <xf numFmtId="0" fontId="8" fillId="0" borderId="0" xfId="1" applyFont="1" applyBorder="1" applyAlignment="1">
      <alignment horizontal="left" vertical="center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center"/>
    </xf>
    <xf numFmtId="4" fontId="5" fillId="0" borderId="2" xfId="1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4" fontId="5" fillId="0" borderId="4" xfId="1" applyNumberFormat="1" applyFont="1" applyFill="1" applyBorder="1" applyAlignment="1">
      <alignment horizontal="center" vertical="center" wrapText="1"/>
    </xf>
    <xf numFmtId="0" fontId="23" fillId="0" borderId="6" xfId="1" applyFont="1" applyBorder="1" applyAlignment="1">
      <alignment horizontal="center"/>
    </xf>
    <xf numFmtId="0" fontId="28" fillId="0" borderId="0" xfId="1" applyFont="1" applyAlignment="1">
      <alignment horizontal="left" vertical="top" wrapText="1"/>
    </xf>
    <xf numFmtId="0" fontId="28" fillId="0" borderId="0" xfId="1" applyFont="1" applyAlignment="1">
      <alignment horizontal="left" vertical="center" wrapText="1"/>
    </xf>
    <xf numFmtId="0" fontId="28" fillId="0" borderId="0" xfId="1" applyFont="1" applyAlignment="1">
      <alignment vertical="center" wrapText="1"/>
    </xf>
    <xf numFmtId="0" fontId="67" fillId="0" borderId="0" xfId="80" applyFont="1" applyFill="1" applyAlignment="1">
      <alignment horizontal="center" vertical="center"/>
    </xf>
    <xf numFmtId="0" fontId="15" fillId="0" borderId="0" xfId="80" applyFont="1" applyFill="1" applyAlignment="1">
      <alignment horizontal="center" vertical="center"/>
    </xf>
    <xf numFmtId="165" fontId="69" fillId="0" borderId="0" xfId="80" applyNumberFormat="1" applyFont="1" applyFill="1" applyBorder="1" applyAlignment="1">
      <alignment horizontal="right" vertical="center"/>
    </xf>
    <xf numFmtId="0" fontId="68" fillId="0" borderId="0" xfId="80" applyFont="1" applyFill="1"/>
    <xf numFmtId="0" fontId="15" fillId="0" borderId="5" xfId="80" applyFont="1" applyFill="1" applyBorder="1" applyAlignment="1">
      <alignment horizontal="center" vertical="center"/>
    </xf>
    <xf numFmtId="0" fontId="69" fillId="0" borderId="1" xfId="80" applyFont="1" applyFill="1" applyBorder="1" applyAlignment="1">
      <alignment horizontal="center" vertical="center" wrapText="1"/>
    </xf>
    <xf numFmtId="0" fontId="69" fillId="0" borderId="1" xfId="80" applyFont="1" applyFill="1" applyBorder="1" applyAlignment="1">
      <alignment vertical="center" wrapText="1"/>
    </xf>
    <xf numFmtId="0" fontId="68" fillId="0" borderId="1" xfId="80" applyFont="1" applyFill="1" applyBorder="1" applyAlignment="1">
      <alignment horizontal="center"/>
    </xf>
    <xf numFmtId="14" fontId="27" fillId="0" borderId="1" xfId="80" applyNumberFormat="1" applyFont="1" applyFill="1" applyBorder="1" applyAlignment="1">
      <alignment horizontal="center"/>
    </xf>
    <xf numFmtId="0" fontId="68" fillId="0" borderId="1" xfId="80" applyFont="1" applyFill="1" applyBorder="1"/>
    <xf numFmtId="0" fontId="70" fillId="0" borderId="1" xfId="80" applyFont="1" applyFill="1" applyBorder="1" applyAlignment="1">
      <alignment horizontal="center"/>
    </xf>
    <xf numFmtId="0" fontId="71" fillId="0" borderId="1" xfId="80" applyFont="1" applyFill="1" applyBorder="1" applyAlignment="1">
      <alignment horizontal="center" wrapText="1"/>
    </xf>
    <xf numFmtId="0" fontId="70" fillId="0" borderId="1" xfId="80" applyFont="1" applyFill="1" applyBorder="1"/>
    <xf numFmtId="4" fontId="70" fillId="0" borderId="1" xfId="80" applyNumberFormat="1" applyFont="1" applyFill="1" applyBorder="1" applyAlignment="1">
      <alignment horizontal="center"/>
    </xf>
    <xf numFmtId="0" fontId="69" fillId="0" borderId="1" xfId="80" applyFont="1" applyFill="1" applyBorder="1" applyAlignment="1">
      <alignment vertical="top" wrapText="1"/>
    </xf>
    <xf numFmtId="0" fontId="69" fillId="0" borderId="1" xfId="80" applyFont="1" applyFill="1" applyBorder="1" applyAlignment="1">
      <alignment horizontal="justify" vertical="center" wrapText="1"/>
    </xf>
    <xf numFmtId="49" fontId="69" fillId="0" borderId="1" xfId="80" applyNumberFormat="1" applyFont="1" applyFill="1" applyBorder="1" applyAlignment="1">
      <alignment horizontal="justify" vertical="center" wrapText="1"/>
    </xf>
    <xf numFmtId="0" fontId="69" fillId="0" borderId="18" xfId="80" applyFont="1" applyFill="1" applyBorder="1" applyAlignment="1">
      <alignment horizontal="left" vertical="center" wrapText="1"/>
    </xf>
    <xf numFmtId="0" fontId="69" fillId="0" borderId="19" xfId="80" applyFont="1" applyFill="1" applyBorder="1" applyAlignment="1">
      <alignment horizontal="left" vertical="center" wrapText="1"/>
    </xf>
    <xf numFmtId="0" fontId="69" fillId="0" borderId="20" xfId="80" applyFont="1" applyFill="1" applyBorder="1" applyAlignment="1">
      <alignment horizontal="left" vertical="center" wrapText="1"/>
    </xf>
    <xf numFmtId="3" fontId="70" fillId="0" borderId="1" xfId="80" applyNumberFormat="1" applyFont="1" applyFill="1" applyBorder="1" applyAlignment="1">
      <alignment horizontal="center"/>
    </xf>
    <xf numFmtId="0" fontId="72" fillId="0" borderId="1" xfId="80" applyFont="1" applyFill="1" applyBorder="1" applyAlignment="1">
      <alignment wrapText="1"/>
    </xf>
    <xf numFmtId="0" fontId="70" fillId="0" borderId="1" xfId="80" applyFont="1" applyFill="1" applyBorder="1" applyAlignment="1">
      <alignment vertical="top"/>
    </xf>
    <xf numFmtId="4" fontId="71" fillId="0" borderId="1" xfId="80" applyNumberFormat="1" applyFont="1" applyFill="1" applyBorder="1" applyAlignment="1">
      <alignment wrapText="1"/>
    </xf>
    <xf numFmtId="4" fontId="71" fillId="0" borderId="1" xfId="80" applyNumberFormat="1" applyFont="1" applyFill="1" applyBorder="1"/>
    <xf numFmtId="4" fontId="70" fillId="0" borderId="1" xfId="80" applyNumberFormat="1" applyFont="1" applyFill="1" applyBorder="1" applyAlignment="1">
      <alignment horizontal="center" vertical="center"/>
    </xf>
    <xf numFmtId="165" fontId="69" fillId="0" borderId="1" xfId="80" applyNumberFormat="1" applyFont="1" applyFill="1" applyBorder="1" applyAlignment="1">
      <alignment horizontal="center" vertical="center" wrapText="1"/>
    </xf>
    <xf numFmtId="0" fontId="70" fillId="0" borderId="0" xfId="80" applyFont="1" applyFill="1"/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&#1075;&#1086;&#1076;/&#1059;&#1090;&#1074;&#1077;&#1088;&#1078;&#1076;&#1077;&#1085;&#1085;&#1099;&#1077;%20&#1090;&#1072;&#1088;&#1080;&#1092;&#1099;/&#1041;&#1086;&#1088;&#1086;&#1074;&#1072;&#1103;%201/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72;&#1074;&#1088;&#1080;&#1083;&#1086;&#1074;/&#1052;&#1086;&#1085;&#1080;&#1090;&#1086;&#1088;&#1080;&#1085;&#1075;/&#1054;&#1090;&#1095;&#1105;&#1090;%20&#1091;&#1087;&#1088;&#1072;&#1074;&#1083;&#1103;&#1102;&#1097;&#1077;&#1081;%20&#1086;&#1088;&#1075;&#1072;&#1085;&#1080;&#1079;&#1072;&#1094;&#1080;&#1080;/&#1057;&#1086;&#1076;&#1077;&#1088;&#1078;&#1072;&#1085;&#1080;&#1077;%20&#1080;%20&#1090;&#1077;&#1082;&#1091;&#1097;&#1080;&#1081;%20&#1088;&#1077;&#1084;&#1086;&#1085;&#1090;%202016%20&#1075;&#1086;&#1076;/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  <sheetName val="Отчёт управляющей организации 2"/>
    </sheetNames>
    <sheetDataSet>
      <sheetData sheetId="0" refreshError="1"/>
      <sheetData sheetId="1" refreshError="1"/>
      <sheetData sheetId="2" refreshError="1"/>
      <sheetData sheetId="3">
        <row r="12">
          <cell r="E12">
            <v>544982.97</v>
          </cell>
        </row>
        <row r="28">
          <cell r="E28">
            <v>561648.98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zoomScaleNormal="100" workbookViewId="0">
      <selection activeCell="D18" sqref="D18"/>
    </sheetView>
  </sheetViews>
  <sheetFormatPr defaultRowHeight="15" x14ac:dyDescent="0.25"/>
  <cols>
    <col min="1" max="1" width="4.28515625" style="158" customWidth="1"/>
    <col min="2" max="2" width="62.28515625" style="134" customWidth="1"/>
    <col min="3" max="3" width="10.85546875" style="134" customWidth="1"/>
    <col min="4" max="4" width="18.42578125" style="158" customWidth="1"/>
    <col min="5" max="16384" width="9.140625" style="134"/>
  </cols>
  <sheetData>
    <row r="1" spans="1:4" ht="19.5" x14ac:dyDescent="0.25">
      <c r="A1" s="131" t="s">
        <v>275</v>
      </c>
      <c r="B1" s="131"/>
      <c r="C1" s="131"/>
      <c r="D1" s="131"/>
    </row>
    <row r="2" spans="1:4" x14ac:dyDescent="0.25">
      <c r="A2" s="132" t="s">
        <v>276</v>
      </c>
      <c r="B2" s="132"/>
      <c r="C2" s="132"/>
      <c r="D2" s="132"/>
    </row>
    <row r="3" spans="1:4" x14ac:dyDescent="0.25">
      <c r="A3" s="135" t="s">
        <v>277</v>
      </c>
      <c r="B3" s="135"/>
      <c r="C3" s="135"/>
      <c r="D3" s="135"/>
    </row>
    <row r="4" spans="1:4" ht="25.5" x14ac:dyDescent="0.25">
      <c r="A4" s="136" t="s">
        <v>278</v>
      </c>
      <c r="B4" s="136" t="s">
        <v>279</v>
      </c>
      <c r="C4" s="136" t="s">
        <v>280</v>
      </c>
      <c r="D4" s="136" t="s">
        <v>281</v>
      </c>
    </row>
    <row r="5" spans="1:4" x14ac:dyDescent="0.25">
      <c r="A5" s="137">
        <v>1</v>
      </c>
      <c r="B5" s="137" t="s">
        <v>282</v>
      </c>
      <c r="C5" s="138" t="s">
        <v>283</v>
      </c>
      <c r="D5" s="139" t="s">
        <v>284</v>
      </c>
    </row>
    <row r="6" spans="1:4" x14ac:dyDescent="0.25">
      <c r="A6" s="137">
        <v>2</v>
      </c>
      <c r="B6" s="137" t="s">
        <v>285</v>
      </c>
      <c r="C6" s="140"/>
      <c r="D6" s="141" t="s">
        <v>286</v>
      </c>
    </row>
    <row r="7" spans="1:4" x14ac:dyDescent="0.25">
      <c r="A7" s="137">
        <v>3</v>
      </c>
      <c r="B7" s="137" t="s">
        <v>287</v>
      </c>
      <c r="C7" s="140"/>
      <c r="D7" s="141" t="s">
        <v>288</v>
      </c>
    </row>
    <row r="8" spans="1:4" ht="27.75" customHeight="1" x14ac:dyDescent="0.25">
      <c r="A8" s="142" t="s">
        <v>289</v>
      </c>
      <c r="B8" s="142"/>
      <c r="C8" s="142"/>
      <c r="D8" s="142"/>
    </row>
    <row r="9" spans="1:4" x14ac:dyDescent="0.25">
      <c r="A9" s="143">
        <v>4</v>
      </c>
      <c r="B9" s="137" t="s">
        <v>290</v>
      </c>
      <c r="C9" s="136" t="s">
        <v>291</v>
      </c>
      <c r="D9" s="144">
        <v>-959.13</v>
      </c>
    </row>
    <row r="10" spans="1:4" x14ac:dyDescent="0.25">
      <c r="A10" s="143">
        <v>5</v>
      </c>
      <c r="B10" s="137" t="s">
        <v>292</v>
      </c>
      <c r="C10" s="136" t="s">
        <v>291</v>
      </c>
      <c r="D10" s="144" t="s">
        <v>293</v>
      </c>
    </row>
    <row r="11" spans="1:4" x14ac:dyDescent="0.25">
      <c r="A11" s="143">
        <v>6</v>
      </c>
      <c r="B11" s="137" t="s">
        <v>294</v>
      </c>
      <c r="C11" s="136" t="s">
        <v>291</v>
      </c>
      <c r="D11" s="144">
        <f>418790.5+7943.31</f>
        <v>426733.81</v>
      </c>
    </row>
    <row r="12" spans="1:4" ht="15.75" customHeight="1" x14ac:dyDescent="0.25">
      <c r="A12" s="143">
        <v>7</v>
      </c>
      <c r="B12" s="145" t="s">
        <v>295</v>
      </c>
      <c r="C12" s="136" t="s">
        <v>291</v>
      </c>
      <c r="D12" s="144">
        <f>D13+D14</f>
        <v>1303944.92</v>
      </c>
    </row>
    <row r="13" spans="1:4" x14ac:dyDescent="0.25">
      <c r="A13" s="143">
        <v>8</v>
      </c>
      <c r="B13" s="146" t="s">
        <v>296</v>
      </c>
      <c r="C13" s="136" t="s">
        <v>291</v>
      </c>
      <c r="D13" s="144">
        <v>1232568.71</v>
      </c>
    </row>
    <row r="14" spans="1:4" x14ac:dyDescent="0.25">
      <c r="A14" s="143">
        <v>9</v>
      </c>
      <c r="B14" s="146" t="s">
        <v>297</v>
      </c>
      <c r="C14" s="136" t="s">
        <v>291</v>
      </c>
      <c r="D14" s="144">
        <f>340506.72-269130.51</f>
        <v>71376.209999999963</v>
      </c>
    </row>
    <row r="15" spans="1:4" x14ac:dyDescent="0.25">
      <c r="A15" s="143">
        <v>10</v>
      </c>
      <c r="B15" s="146" t="s">
        <v>298</v>
      </c>
      <c r="C15" s="136" t="s">
        <v>291</v>
      </c>
      <c r="D15" s="144" t="s">
        <v>293</v>
      </c>
    </row>
    <row r="16" spans="1:4" x14ac:dyDescent="0.25">
      <c r="A16" s="143">
        <v>11</v>
      </c>
      <c r="B16" s="137" t="s">
        <v>299</v>
      </c>
      <c r="C16" s="136" t="s">
        <v>291</v>
      </c>
      <c r="D16" s="144">
        <f>1271282.95+44309.55</f>
        <v>1315592.5</v>
      </c>
    </row>
    <row r="17" spans="1:4" x14ac:dyDescent="0.25">
      <c r="A17" s="143">
        <v>12</v>
      </c>
      <c r="B17" s="147" t="s">
        <v>300</v>
      </c>
      <c r="C17" s="136" t="s">
        <v>291</v>
      </c>
      <c r="D17" s="144">
        <f>D16</f>
        <v>1315592.5</v>
      </c>
    </row>
    <row r="18" spans="1:4" x14ac:dyDescent="0.25">
      <c r="A18" s="143">
        <v>13</v>
      </c>
      <c r="B18" s="146" t="s">
        <v>301</v>
      </c>
      <c r="C18" s="136" t="s">
        <v>291</v>
      </c>
      <c r="D18" s="144" t="s">
        <v>293</v>
      </c>
    </row>
    <row r="19" spans="1:4" x14ac:dyDescent="0.25">
      <c r="A19" s="143">
        <v>14</v>
      </c>
      <c r="B19" s="146" t="s">
        <v>302</v>
      </c>
      <c r="C19" s="136" t="s">
        <v>291</v>
      </c>
      <c r="D19" s="144" t="s">
        <v>293</v>
      </c>
    </row>
    <row r="20" spans="1:4" x14ac:dyDescent="0.25">
      <c r="A20" s="143">
        <v>15</v>
      </c>
      <c r="B20" s="146" t="s">
        <v>303</v>
      </c>
      <c r="C20" s="136" t="s">
        <v>291</v>
      </c>
      <c r="D20" s="144" t="s">
        <v>293</v>
      </c>
    </row>
    <row r="21" spans="1:4" x14ac:dyDescent="0.25">
      <c r="A21" s="143">
        <v>16</v>
      </c>
      <c r="B21" s="146" t="s">
        <v>304</v>
      </c>
      <c r="C21" s="136" t="s">
        <v>291</v>
      </c>
      <c r="D21" s="144" t="s">
        <v>293</v>
      </c>
    </row>
    <row r="22" spans="1:4" x14ac:dyDescent="0.25">
      <c r="A22" s="143">
        <v>17</v>
      </c>
      <c r="B22" s="137" t="s">
        <v>305</v>
      </c>
      <c r="C22" s="136" t="s">
        <v>291</v>
      </c>
      <c r="D22" s="144">
        <f>D16</f>
        <v>1315592.5</v>
      </c>
    </row>
    <row r="23" spans="1:4" x14ac:dyDescent="0.25">
      <c r="A23" s="143">
        <v>18</v>
      </c>
      <c r="B23" s="137" t="s">
        <v>306</v>
      </c>
      <c r="C23" s="136" t="s">
        <v>291</v>
      </c>
      <c r="D23" s="144" t="s">
        <v>293</v>
      </c>
    </row>
    <row r="24" spans="1:4" x14ac:dyDescent="0.25">
      <c r="A24" s="143">
        <v>19</v>
      </c>
      <c r="B24" s="137" t="s">
        <v>307</v>
      </c>
      <c r="C24" s="136" t="s">
        <v>291</v>
      </c>
      <c r="D24" s="144">
        <v>0</v>
      </c>
    </row>
    <row r="25" spans="1:4" x14ac:dyDescent="0.25">
      <c r="A25" s="143">
        <v>20</v>
      </c>
      <c r="B25" s="137" t="s">
        <v>308</v>
      </c>
      <c r="C25" s="136" t="s">
        <v>291</v>
      </c>
      <c r="D25" s="144">
        <f>D11+D12-D16+D9</f>
        <v>414127.1</v>
      </c>
    </row>
    <row r="26" spans="1:4" ht="27.75" customHeight="1" x14ac:dyDescent="0.25">
      <c r="A26" s="142" t="s">
        <v>309</v>
      </c>
      <c r="B26" s="142"/>
      <c r="C26" s="142"/>
      <c r="D26" s="142"/>
    </row>
    <row r="27" spans="1:4" x14ac:dyDescent="0.25">
      <c r="A27" s="143">
        <v>21</v>
      </c>
      <c r="B27" s="148" t="s">
        <v>310</v>
      </c>
      <c r="C27" s="149"/>
      <c r="D27" s="150"/>
    </row>
    <row r="28" spans="1:4" x14ac:dyDescent="0.25">
      <c r="A28" s="143">
        <v>22</v>
      </c>
      <c r="B28" s="137" t="s">
        <v>311</v>
      </c>
      <c r="C28" s="136" t="s">
        <v>291</v>
      </c>
      <c r="D28" s="144">
        <v>1409951.6842583294</v>
      </c>
    </row>
    <row r="29" spans="1:4" x14ac:dyDescent="0.25">
      <c r="A29" s="143">
        <v>23</v>
      </c>
      <c r="B29" s="137" t="s">
        <v>312</v>
      </c>
      <c r="C29" s="138" t="s">
        <v>313</v>
      </c>
      <c r="D29" s="136" t="s">
        <v>274</v>
      </c>
    </row>
    <row r="30" spans="1:4" x14ac:dyDescent="0.25">
      <c r="A30" s="142" t="s">
        <v>314</v>
      </c>
      <c r="B30" s="142"/>
      <c r="C30" s="142"/>
      <c r="D30" s="142"/>
    </row>
    <row r="31" spans="1:4" x14ac:dyDescent="0.25">
      <c r="A31" s="143">
        <v>24</v>
      </c>
      <c r="B31" s="137" t="s">
        <v>315</v>
      </c>
      <c r="C31" s="136" t="s">
        <v>316</v>
      </c>
      <c r="D31" s="151">
        <v>0</v>
      </c>
    </row>
    <row r="32" spans="1:4" x14ac:dyDescent="0.25">
      <c r="A32" s="143">
        <v>25</v>
      </c>
      <c r="B32" s="137" t="s">
        <v>317</v>
      </c>
      <c r="C32" s="136" t="s">
        <v>316</v>
      </c>
      <c r="D32" s="151">
        <v>0</v>
      </c>
    </row>
    <row r="33" spans="1:4" x14ac:dyDescent="0.25">
      <c r="A33" s="143">
        <v>26</v>
      </c>
      <c r="B33" s="137" t="s">
        <v>318</v>
      </c>
      <c r="C33" s="136" t="s">
        <v>316</v>
      </c>
      <c r="D33" s="151">
        <v>0</v>
      </c>
    </row>
    <row r="34" spans="1:4" x14ac:dyDescent="0.25">
      <c r="A34" s="143">
        <v>27</v>
      </c>
      <c r="B34" s="137" t="s">
        <v>319</v>
      </c>
      <c r="C34" s="136" t="s">
        <v>291</v>
      </c>
      <c r="D34" s="144">
        <v>0</v>
      </c>
    </row>
    <row r="35" spans="1:4" x14ac:dyDescent="0.25">
      <c r="A35" s="142" t="s">
        <v>320</v>
      </c>
      <c r="B35" s="142"/>
      <c r="C35" s="142"/>
      <c r="D35" s="142"/>
    </row>
    <row r="36" spans="1:4" x14ac:dyDescent="0.25">
      <c r="A36" s="143">
        <v>28</v>
      </c>
      <c r="B36" s="137" t="s">
        <v>290</v>
      </c>
      <c r="C36" s="136" t="s">
        <v>291</v>
      </c>
      <c r="D36" s="144">
        <v>-4123.46</v>
      </c>
    </row>
    <row r="37" spans="1:4" x14ac:dyDescent="0.25">
      <c r="A37" s="143">
        <v>29</v>
      </c>
      <c r="B37" s="137" t="s">
        <v>292</v>
      </c>
      <c r="C37" s="136" t="s">
        <v>291</v>
      </c>
      <c r="D37" s="144"/>
    </row>
    <row r="38" spans="1:4" ht="15.75" customHeight="1" x14ac:dyDescent="0.25">
      <c r="A38" s="143">
        <v>30</v>
      </c>
      <c r="B38" s="137" t="s">
        <v>294</v>
      </c>
      <c r="C38" s="136" t="s">
        <v>291</v>
      </c>
      <c r="D38" s="144">
        <f>1340694.62-418790.5-7943.31</f>
        <v>913960.81</v>
      </c>
    </row>
    <row r="39" spans="1:4" x14ac:dyDescent="0.25">
      <c r="A39" s="143">
        <v>31</v>
      </c>
      <c r="B39" s="137" t="s">
        <v>306</v>
      </c>
      <c r="C39" s="136" t="s">
        <v>291</v>
      </c>
      <c r="D39" s="144"/>
    </row>
    <row r="40" spans="1:4" x14ac:dyDescent="0.25">
      <c r="A40" s="143">
        <v>32</v>
      </c>
      <c r="B40" s="137" t="s">
        <v>307</v>
      </c>
      <c r="C40" s="136" t="s">
        <v>291</v>
      </c>
      <c r="D40" s="144"/>
    </row>
    <row r="41" spans="1:4" x14ac:dyDescent="0.25">
      <c r="A41" s="143">
        <v>33</v>
      </c>
      <c r="B41" s="137" t="s">
        <v>308</v>
      </c>
      <c r="C41" s="136" t="s">
        <v>291</v>
      </c>
      <c r="D41" s="144">
        <f>D48+D58+D68+D78+D88</f>
        <v>1052945.3400000001</v>
      </c>
    </row>
    <row r="42" spans="1:4" x14ac:dyDescent="0.25">
      <c r="A42" s="142" t="s">
        <v>321</v>
      </c>
      <c r="B42" s="142"/>
      <c r="C42" s="142"/>
      <c r="D42" s="142"/>
    </row>
    <row r="43" spans="1:4" x14ac:dyDescent="0.25">
      <c r="A43" s="143">
        <v>34</v>
      </c>
      <c r="B43" s="137" t="s">
        <v>322</v>
      </c>
      <c r="C43" s="136" t="s">
        <v>293</v>
      </c>
      <c r="D43" s="152" t="s">
        <v>323</v>
      </c>
    </row>
    <row r="44" spans="1:4" x14ac:dyDescent="0.25">
      <c r="A44" s="143">
        <v>35</v>
      </c>
      <c r="B44" s="137" t="s">
        <v>280</v>
      </c>
      <c r="C44" s="136" t="s">
        <v>293</v>
      </c>
      <c r="D44" s="141" t="s">
        <v>324</v>
      </c>
    </row>
    <row r="45" spans="1:4" x14ac:dyDescent="0.25">
      <c r="A45" s="143">
        <v>36</v>
      </c>
      <c r="B45" s="137" t="s">
        <v>325</v>
      </c>
      <c r="C45" s="136" t="s">
        <v>326</v>
      </c>
      <c r="D45" s="144">
        <f>1108.430136+102.466324</f>
        <v>1210.8964599999999</v>
      </c>
    </row>
    <row r="46" spans="1:4" x14ac:dyDescent="0.25">
      <c r="A46" s="143">
        <v>37</v>
      </c>
      <c r="B46" s="137" t="s">
        <v>327</v>
      </c>
      <c r="C46" s="136" t="s">
        <v>291</v>
      </c>
      <c r="D46" s="144">
        <f>2835304.7+232027.88-25156.63-10986.16</f>
        <v>3031189.79</v>
      </c>
    </row>
    <row r="47" spans="1:4" x14ac:dyDescent="0.25">
      <c r="A47" s="143">
        <v>38</v>
      </c>
      <c r="B47" s="137" t="s">
        <v>328</v>
      </c>
      <c r="C47" s="136" t="s">
        <v>291</v>
      </c>
      <c r="D47" s="144">
        <v>2904087.9</v>
      </c>
    </row>
    <row r="48" spans="1:4" x14ac:dyDescent="0.25">
      <c r="A48" s="143">
        <v>39</v>
      </c>
      <c r="B48" s="137" t="s">
        <v>329</v>
      </c>
      <c r="C48" s="136" t="s">
        <v>291</v>
      </c>
      <c r="D48" s="144">
        <v>630426.19999999995</v>
      </c>
    </row>
    <row r="49" spans="1:4" x14ac:dyDescent="0.25">
      <c r="A49" s="143">
        <v>40</v>
      </c>
      <c r="B49" s="137" t="s">
        <v>330</v>
      </c>
      <c r="C49" s="136" t="s">
        <v>291</v>
      </c>
      <c r="D49" s="144">
        <v>2835305.86</v>
      </c>
    </row>
    <row r="50" spans="1:4" x14ac:dyDescent="0.25">
      <c r="A50" s="143">
        <v>41</v>
      </c>
      <c r="B50" s="137" t="s">
        <v>331</v>
      </c>
      <c r="C50" s="136" t="s">
        <v>291</v>
      </c>
      <c r="D50" s="144">
        <f>D49-D51</f>
        <v>2204879.66</v>
      </c>
    </row>
    <row r="51" spans="1:4" ht="15" customHeight="1" x14ac:dyDescent="0.25">
      <c r="A51" s="143">
        <v>42</v>
      </c>
      <c r="B51" s="145" t="s">
        <v>332</v>
      </c>
      <c r="C51" s="136" t="s">
        <v>291</v>
      </c>
      <c r="D51" s="144">
        <f>D48</f>
        <v>630426.19999999995</v>
      </c>
    </row>
    <row r="52" spans="1:4" ht="15" customHeight="1" x14ac:dyDescent="0.25">
      <c r="A52" s="143">
        <v>43</v>
      </c>
      <c r="B52" s="145" t="s">
        <v>333</v>
      </c>
      <c r="C52" s="136" t="s">
        <v>291</v>
      </c>
      <c r="D52" s="144"/>
    </row>
    <row r="53" spans="1:4" ht="26.25" x14ac:dyDescent="0.25">
      <c r="A53" s="153">
        <v>44</v>
      </c>
      <c r="B53" s="145" t="s">
        <v>334</v>
      </c>
      <c r="C53" s="136" t="s">
        <v>293</v>
      </c>
      <c r="D53" s="152" t="s">
        <v>335</v>
      </c>
    </row>
    <row r="54" spans="1:4" x14ac:dyDescent="0.25">
      <c r="A54" s="143">
        <v>45</v>
      </c>
      <c r="B54" s="137" t="s">
        <v>280</v>
      </c>
      <c r="C54" s="136" t="s">
        <v>293</v>
      </c>
      <c r="D54" s="141" t="s">
        <v>336</v>
      </c>
    </row>
    <row r="55" spans="1:4" x14ac:dyDescent="0.25">
      <c r="A55" s="143">
        <v>46</v>
      </c>
      <c r="B55" s="137" t="s">
        <v>337</v>
      </c>
      <c r="C55" s="136" t="s">
        <v>326</v>
      </c>
      <c r="D55" s="144">
        <v>6252.9735817482597</v>
      </c>
    </row>
    <row r="56" spans="1:4" x14ac:dyDescent="0.25">
      <c r="A56" s="143">
        <v>47</v>
      </c>
      <c r="B56" s="137" t="s">
        <v>338</v>
      </c>
      <c r="C56" s="136" t="s">
        <v>291</v>
      </c>
      <c r="D56" s="144">
        <f>87500.63+2206.01+187.11</f>
        <v>89893.75</v>
      </c>
    </row>
    <row r="57" spans="1:4" x14ac:dyDescent="0.25">
      <c r="A57" s="143">
        <v>48</v>
      </c>
      <c r="B57" s="137" t="s">
        <v>328</v>
      </c>
      <c r="C57" s="136" t="s">
        <v>291</v>
      </c>
      <c r="D57" s="144">
        <f>86299.37+2143.73</f>
        <v>88443.099999999991</v>
      </c>
    </row>
    <row r="58" spans="1:4" x14ac:dyDescent="0.25">
      <c r="A58" s="143">
        <v>49</v>
      </c>
      <c r="B58" s="137" t="s">
        <v>329</v>
      </c>
      <c r="C58" s="136" t="s">
        <v>291</v>
      </c>
      <c r="D58" s="144">
        <f>29735.74+371.22-74.8-0.82</f>
        <v>30031.340000000004</v>
      </c>
    </row>
    <row r="59" spans="1:4" x14ac:dyDescent="0.25">
      <c r="A59" s="143">
        <v>50</v>
      </c>
      <c r="B59" s="137" t="s">
        <v>330</v>
      </c>
      <c r="C59" s="136" t="s">
        <v>291</v>
      </c>
      <c r="D59" s="144">
        <v>103554.09999999999</v>
      </c>
    </row>
    <row r="60" spans="1:4" x14ac:dyDescent="0.25">
      <c r="A60" s="143">
        <v>51</v>
      </c>
      <c r="B60" s="137" t="s">
        <v>331</v>
      </c>
      <c r="C60" s="136" t="s">
        <v>291</v>
      </c>
      <c r="D60" s="144">
        <f>D59</f>
        <v>103554.09999999999</v>
      </c>
    </row>
    <row r="61" spans="1:4" ht="15" customHeight="1" x14ac:dyDescent="0.25">
      <c r="A61" s="143">
        <v>52</v>
      </c>
      <c r="B61" s="145" t="s">
        <v>332</v>
      </c>
      <c r="C61" s="136" t="s">
        <v>291</v>
      </c>
      <c r="D61" s="144">
        <f>D59-D60</f>
        <v>0</v>
      </c>
    </row>
    <row r="62" spans="1:4" ht="15" customHeight="1" x14ac:dyDescent="0.25">
      <c r="A62" s="143">
        <v>53</v>
      </c>
      <c r="B62" s="145" t="s">
        <v>333</v>
      </c>
      <c r="C62" s="136" t="s">
        <v>291</v>
      </c>
      <c r="D62" s="144">
        <v>0</v>
      </c>
    </row>
    <row r="63" spans="1:4" ht="26.25" x14ac:dyDescent="0.25">
      <c r="A63" s="153">
        <v>54</v>
      </c>
      <c r="B63" s="145" t="s">
        <v>334</v>
      </c>
      <c r="C63" s="136" t="s">
        <v>293</v>
      </c>
      <c r="D63" s="154" t="s">
        <v>339</v>
      </c>
    </row>
    <row r="64" spans="1:4" x14ac:dyDescent="0.25">
      <c r="A64" s="143">
        <v>55</v>
      </c>
      <c r="B64" s="137" t="s">
        <v>280</v>
      </c>
      <c r="C64" s="136" t="s">
        <v>293</v>
      </c>
      <c r="D64" s="144" t="s">
        <v>336</v>
      </c>
    </row>
    <row r="65" spans="1:4" x14ac:dyDescent="0.25">
      <c r="A65" s="143">
        <v>56</v>
      </c>
      <c r="B65" s="137" t="s">
        <v>337</v>
      </c>
      <c r="C65" s="136" t="s">
        <v>326</v>
      </c>
      <c r="D65" s="144">
        <v>3571.3296986541027</v>
      </c>
    </row>
    <row r="66" spans="1:4" x14ac:dyDescent="0.25">
      <c r="A66" s="143">
        <v>57</v>
      </c>
      <c r="B66" s="137" t="s">
        <v>338</v>
      </c>
      <c r="C66" s="136" t="s">
        <v>291</v>
      </c>
      <c r="D66" s="144">
        <f>194960.52+8720.5+603113.45+26981.82-146.03-208.51-441.43-643.27-2331.97-7319.42-592.15-1824.48</f>
        <v>820269.0299999998</v>
      </c>
    </row>
    <row r="67" spans="1:4" x14ac:dyDescent="0.25">
      <c r="A67" s="143">
        <v>58</v>
      </c>
      <c r="B67" s="137" t="s">
        <v>328</v>
      </c>
      <c r="C67" s="136" t="s">
        <v>291</v>
      </c>
      <c r="D67" s="144">
        <f>192444.63+8301.54+593822.59+25608.66</f>
        <v>820177.42</v>
      </c>
    </row>
    <row r="68" spans="1:4" x14ac:dyDescent="0.25">
      <c r="A68" s="143">
        <v>59</v>
      </c>
      <c r="B68" s="137" t="s">
        <v>329</v>
      </c>
      <c r="C68" s="136" t="s">
        <v>291</v>
      </c>
      <c r="D68" s="144">
        <f>28557.49+1491.57+107920.93+4644.77-263.98-2.86-1012.43-8.8</f>
        <v>141326.69</v>
      </c>
    </row>
    <row r="69" spans="1:4" x14ac:dyDescent="0.25">
      <c r="A69" s="143">
        <v>60</v>
      </c>
      <c r="B69" s="137" t="s">
        <v>330</v>
      </c>
      <c r="C69" s="136" t="s">
        <v>291</v>
      </c>
      <c r="D69" s="144">
        <v>895001.51</v>
      </c>
    </row>
    <row r="70" spans="1:4" x14ac:dyDescent="0.25">
      <c r="A70" s="143">
        <v>61</v>
      </c>
      <c r="B70" s="137" t="s">
        <v>331</v>
      </c>
      <c r="C70" s="136" t="s">
        <v>291</v>
      </c>
      <c r="D70" s="144">
        <f>D69-D71</f>
        <v>753674.82000000007</v>
      </c>
    </row>
    <row r="71" spans="1:4" ht="15" customHeight="1" x14ac:dyDescent="0.25">
      <c r="A71" s="143">
        <v>62</v>
      </c>
      <c r="B71" s="145" t="s">
        <v>332</v>
      </c>
      <c r="C71" s="136" t="s">
        <v>291</v>
      </c>
      <c r="D71" s="144">
        <f>D68</f>
        <v>141326.69</v>
      </c>
    </row>
    <row r="72" spans="1:4" ht="15" customHeight="1" x14ac:dyDescent="0.25">
      <c r="A72" s="143">
        <v>63</v>
      </c>
      <c r="B72" s="145" t="s">
        <v>333</v>
      </c>
      <c r="C72" s="136" t="s">
        <v>291</v>
      </c>
      <c r="D72" s="144"/>
    </row>
    <row r="73" spans="1:4" x14ac:dyDescent="0.25">
      <c r="A73" s="143">
        <v>64</v>
      </c>
      <c r="B73" s="137" t="s">
        <v>334</v>
      </c>
      <c r="C73" s="136" t="s">
        <v>293</v>
      </c>
      <c r="D73" s="155" t="s">
        <v>340</v>
      </c>
    </row>
    <row r="74" spans="1:4" x14ac:dyDescent="0.25">
      <c r="A74" s="143">
        <v>65</v>
      </c>
      <c r="B74" s="137" t="s">
        <v>280</v>
      </c>
      <c r="C74" s="136" t="s">
        <v>293</v>
      </c>
      <c r="D74" s="144" t="s">
        <v>336</v>
      </c>
    </row>
    <row r="75" spans="1:4" x14ac:dyDescent="0.25">
      <c r="A75" s="143">
        <v>66</v>
      </c>
      <c r="B75" s="137" t="s">
        <v>337</v>
      </c>
      <c r="C75" s="136" t="s">
        <v>326</v>
      </c>
      <c r="D75" s="144">
        <f>9512.15334+9.575452</f>
        <v>9521.7287919999999</v>
      </c>
    </row>
    <row r="76" spans="1:4" x14ac:dyDescent="0.25">
      <c r="A76" s="143">
        <v>67</v>
      </c>
      <c r="B76" s="137" t="s">
        <v>338</v>
      </c>
      <c r="C76" s="136" t="s">
        <v>291</v>
      </c>
      <c r="D76" s="144">
        <f>767401.2+783.17</f>
        <v>768184.37</v>
      </c>
    </row>
    <row r="77" spans="1:4" x14ac:dyDescent="0.25">
      <c r="A77" s="143">
        <v>68</v>
      </c>
      <c r="B77" s="137" t="s">
        <v>328</v>
      </c>
      <c r="C77" s="136" t="s">
        <v>291</v>
      </c>
      <c r="D77" s="144">
        <v>765712.09</v>
      </c>
    </row>
    <row r="78" spans="1:4" x14ac:dyDescent="0.25">
      <c r="A78" s="143">
        <v>69</v>
      </c>
      <c r="B78" s="137" t="s">
        <v>329</v>
      </c>
      <c r="C78" s="136" t="s">
        <v>291</v>
      </c>
      <c r="D78" s="144">
        <f>239968.19-798.64</f>
        <v>239169.55</v>
      </c>
    </row>
    <row r="79" spans="1:4" x14ac:dyDescent="0.25">
      <c r="A79" s="143">
        <v>70</v>
      </c>
      <c r="B79" s="137" t="s">
        <v>330</v>
      </c>
      <c r="C79" s="136" t="s">
        <v>291</v>
      </c>
      <c r="D79" s="144">
        <f>D76</f>
        <v>768184.37</v>
      </c>
    </row>
    <row r="80" spans="1:4" x14ac:dyDescent="0.25">
      <c r="A80" s="143">
        <v>71</v>
      </c>
      <c r="B80" s="137" t="s">
        <v>331</v>
      </c>
      <c r="C80" s="136" t="s">
        <v>291</v>
      </c>
      <c r="D80" s="144">
        <f>D79</f>
        <v>768184.37</v>
      </c>
    </row>
    <row r="81" spans="1:4" ht="14.25" customHeight="1" x14ac:dyDescent="0.25">
      <c r="A81" s="143">
        <v>72</v>
      </c>
      <c r="B81" s="145" t="s">
        <v>332</v>
      </c>
      <c r="C81" s="136" t="s">
        <v>291</v>
      </c>
      <c r="D81" s="144">
        <v>0</v>
      </c>
    </row>
    <row r="82" spans="1:4" ht="14.25" customHeight="1" x14ac:dyDescent="0.25">
      <c r="A82" s="143">
        <v>73</v>
      </c>
      <c r="B82" s="145" t="s">
        <v>333</v>
      </c>
      <c r="C82" s="136" t="s">
        <v>291</v>
      </c>
      <c r="D82" s="144">
        <v>0</v>
      </c>
    </row>
    <row r="83" spans="1:4" x14ac:dyDescent="0.25">
      <c r="A83" s="143">
        <v>74</v>
      </c>
      <c r="B83" s="137" t="s">
        <v>334</v>
      </c>
      <c r="C83" s="136" t="s">
        <v>293</v>
      </c>
      <c r="D83" s="155" t="s">
        <v>341</v>
      </c>
    </row>
    <row r="84" spans="1:4" x14ac:dyDescent="0.25">
      <c r="A84" s="143">
        <v>75</v>
      </c>
      <c r="B84" s="137" t="s">
        <v>280</v>
      </c>
      <c r="C84" s="136" t="s">
        <v>293</v>
      </c>
      <c r="D84" s="144" t="s">
        <v>342</v>
      </c>
    </row>
    <row r="85" spans="1:4" x14ac:dyDescent="0.25">
      <c r="A85" s="143">
        <v>76</v>
      </c>
      <c r="B85" s="137" t="s">
        <v>337</v>
      </c>
      <c r="C85" s="136" t="s">
        <v>326</v>
      </c>
      <c r="D85" s="156">
        <v>23393.586599999999</v>
      </c>
    </row>
    <row r="86" spans="1:4" x14ac:dyDescent="0.25">
      <c r="A86" s="143">
        <v>77</v>
      </c>
      <c r="B86" s="137" t="s">
        <v>338</v>
      </c>
      <c r="C86" s="136" t="s">
        <v>291</v>
      </c>
      <c r="D86" s="157">
        <f>4679.28+74655.76</f>
        <v>79335.039999999994</v>
      </c>
    </row>
    <row r="87" spans="1:4" x14ac:dyDescent="0.25">
      <c r="A87" s="143">
        <v>78</v>
      </c>
      <c r="B87" s="137" t="s">
        <v>328</v>
      </c>
      <c r="C87" s="136" t="s">
        <v>291</v>
      </c>
      <c r="D87" s="157">
        <v>67343.48</v>
      </c>
    </row>
    <row r="88" spans="1:4" x14ac:dyDescent="0.25">
      <c r="A88" s="143">
        <v>79</v>
      </c>
      <c r="B88" s="137" t="s">
        <v>329</v>
      </c>
      <c r="C88" s="136" t="s">
        <v>291</v>
      </c>
      <c r="D88" s="157">
        <v>11991.56</v>
      </c>
    </row>
    <row r="89" spans="1:4" x14ac:dyDescent="0.25">
      <c r="A89" s="143">
        <v>80</v>
      </c>
      <c r="B89" s="137" t="s">
        <v>330</v>
      </c>
      <c r="C89" s="136" t="s">
        <v>291</v>
      </c>
      <c r="D89" s="144">
        <f>D86</f>
        <v>79335.039999999994</v>
      </c>
    </row>
    <row r="90" spans="1:4" x14ac:dyDescent="0.25">
      <c r="A90" s="143">
        <v>81</v>
      </c>
      <c r="B90" s="137" t="s">
        <v>331</v>
      </c>
      <c r="C90" s="136" t="s">
        <v>291</v>
      </c>
      <c r="D90" s="144">
        <f>D89</f>
        <v>79335.039999999994</v>
      </c>
    </row>
    <row r="91" spans="1:4" ht="14.25" customHeight="1" x14ac:dyDescent="0.25">
      <c r="A91" s="143">
        <v>82</v>
      </c>
      <c r="B91" s="145" t="s">
        <v>332</v>
      </c>
      <c r="C91" s="136" t="s">
        <v>291</v>
      </c>
      <c r="D91" s="144">
        <f>D89-D90</f>
        <v>0</v>
      </c>
    </row>
    <row r="92" spans="1:4" ht="14.25" customHeight="1" x14ac:dyDescent="0.25">
      <c r="A92" s="143">
        <v>83</v>
      </c>
      <c r="B92" s="145" t="s">
        <v>333</v>
      </c>
      <c r="C92" s="136" t="s">
        <v>291</v>
      </c>
      <c r="D92" s="144">
        <v>0</v>
      </c>
    </row>
    <row r="93" spans="1:4" x14ac:dyDescent="0.25">
      <c r="A93" s="142" t="s">
        <v>343</v>
      </c>
      <c r="B93" s="142"/>
      <c r="C93" s="142"/>
      <c r="D93" s="142"/>
    </row>
    <row r="94" spans="1:4" x14ac:dyDescent="0.25">
      <c r="A94" s="143">
        <v>84</v>
      </c>
      <c r="B94" s="137" t="s">
        <v>315</v>
      </c>
      <c r="C94" s="136" t="s">
        <v>316</v>
      </c>
      <c r="D94" s="144"/>
    </row>
    <row r="95" spans="1:4" x14ac:dyDescent="0.25">
      <c r="A95" s="143">
        <v>85</v>
      </c>
      <c r="B95" s="137" t="s">
        <v>317</v>
      </c>
      <c r="C95" s="136" t="s">
        <v>316</v>
      </c>
      <c r="D95" s="144"/>
    </row>
    <row r="96" spans="1:4" x14ac:dyDescent="0.25">
      <c r="A96" s="143">
        <v>86</v>
      </c>
      <c r="B96" s="137" t="s">
        <v>318</v>
      </c>
      <c r="C96" s="136" t="s">
        <v>344</v>
      </c>
      <c r="D96" s="144"/>
    </row>
    <row r="97" spans="1:4" x14ac:dyDescent="0.25">
      <c r="A97" s="143">
        <v>87</v>
      </c>
      <c r="B97" s="137" t="s">
        <v>319</v>
      </c>
      <c r="C97" s="136" t="s">
        <v>291</v>
      </c>
      <c r="D97" s="144"/>
    </row>
    <row r="98" spans="1:4" x14ac:dyDescent="0.25">
      <c r="A98" s="142" t="s">
        <v>345</v>
      </c>
      <c r="B98" s="142"/>
      <c r="C98" s="142"/>
      <c r="D98" s="142"/>
    </row>
    <row r="99" spans="1:4" x14ac:dyDescent="0.25">
      <c r="A99" s="143">
        <v>88</v>
      </c>
      <c r="B99" s="137" t="s">
        <v>346</v>
      </c>
      <c r="C99" s="136" t="s">
        <v>316</v>
      </c>
      <c r="D99" s="144">
        <v>6</v>
      </c>
    </row>
    <row r="100" spans="1:4" x14ac:dyDescent="0.25">
      <c r="A100" s="143">
        <v>89</v>
      </c>
      <c r="B100" s="137" t="s">
        <v>347</v>
      </c>
      <c r="C100" s="136" t="s">
        <v>316</v>
      </c>
      <c r="D100" s="144">
        <v>0</v>
      </c>
    </row>
    <row r="101" spans="1:4" ht="15" customHeight="1" x14ac:dyDescent="0.25">
      <c r="A101" s="143">
        <v>90</v>
      </c>
      <c r="B101" s="137" t="s">
        <v>348</v>
      </c>
      <c r="C101" s="136" t="s">
        <v>291</v>
      </c>
      <c r="D101" s="144">
        <v>45659.13</v>
      </c>
    </row>
    <row r="102" spans="1:4" x14ac:dyDescent="0.25">
      <c r="A102" s="158" t="s">
        <v>349</v>
      </c>
    </row>
    <row r="103" spans="1:4" x14ac:dyDescent="0.25">
      <c r="D103" s="133" t="s">
        <v>106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7"/>
  <sheetViews>
    <sheetView showZeros="0" topLeftCell="A284" zoomScaleNormal="100" zoomScaleSheetLayoutView="70" workbookViewId="0">
      <selection activeCell="G283" sqref="G283:G290"/>
    </sheetView>
  </sheetViews>
  <sheetFormatPr defaultColWidth="8.85546875" defaultRowHeight="12.75" outlineLevelRow="1" x14ac:dyDescent="0.2"/>
  <cols>
    <col min="1" max="1" width="0.7109375" style="1" customWidth="1"/>
    <col min="2" max="2" width="42" style="1" customWidth="1"/>
    <col min="3" max="3" width="9.7109375" style="1" customWidth="1"/>
    <col min="4" max="4" width="10.7109375" style="1" customWidth="1"/>
    <col min="5" max="5" width="10.85546875" style="1" customWidth="1"/>
    <col min="6" max="6" width="17.85546875" style="1" hidden="1" customWidth="1"/>
    <col min="7" max="7" width="22" style="95" customWidth="1"/>
    <col min="8" max="250" width="8.85546875" style="1"/>
    <col min="251" max="251" width="5.85546875" style="1" customWidth="1"/>
    <col min="252" max="252" width="37" style="1" customWidth="1"/>
    <col min="253" max="253" width="9.7109375" style="1" customWidth="1"/>
    <col min="254" max="254" width="10.7109375" style="1" customWidth="1"/>
    <col min="255" max="255" width="10.85546875" style="1" customWidth="1"/>
    <col min="256" max="256" width="17.85546875" style="1" customWidth="1"/>
    <col min="257" max="257" width="18.5703125" style="1" customWidth="1"/>
    <col min="258" max="506" width="8.85546875" style="1"/>
    <col min="507" max="507" width="5.85546875" style="1" customWidth="1"/>
    <col min="508" max="508" width="37" style="1" customWidth="1"/>
    <col min="509" max="509" width="9.7109375" style="1" customWidth="1"/>
    <col min="510" max="510" width="10.7109375" style="1" customWidth="1"/>
    <col min="511" max="511" width="10.85546875" style="1" customWidth="1"/>
    <col min="512" max="512" width="17.85546875" style="1" customWidth="1"/>
    <col min="513" max="513" width="18.5703125" style="1" customWidth="1"/>
    <col min="514" max="762" width="8.85546875" style="1"/>
    <col min="763" max="763" width="5.85546875" style="1" customWidth="1"/>
    <col min="764" max="764" width="37" style="1" customWidth="1"/>
    <col min="765" max="765" width="9.7109375" style="1" customWidth="1"/>
    <col min="766" max="766" width="10.7109375" style="1" customWidth="1"/>
    <col min="767" max="767" width="10.85546875" style="1" customWidth="1"/>
    <col min="768" max="768" width="17.85546875" style="1" customWidth="1"/>
    <col min="769" max="769" width="18.5703125" style="1" customWidth="1"/>
    <col min="770" max="1018" width="8.85546875" style="1"/>
    <col min="1019" max="1019" width="5.85546875" style="1" customWidth="1"/>
    <col min="1020" max="1020" width="37" style="1" customWidth="1"/>
    <col min="1021" max="1021" width="9.7109375" style="1" customWidth="1"/>
    <col min="1022" max="1022" width="10.7109375" style="1" customWidth="1"/>
    <col min="1023" max="1023" width="10.85546875" style="1" customWidth="1"/>
    <col min="1024" max="1024" width="17.85546875" style="1" customWidth="1"/>
    <col min="1025" max="1025" width="18.5703125" style="1" customWidth="1"/>
    <col min="1026" max="1274" width="8.85546875" style="1"/>
    <col min="1275" max="1275" width="5.85546875" style="1" customWidth="1"/>
    <col min="1276" max="1276" width="37" style="1" customWidth="1"/>
    <col min="1277" max="1277" width="9.7109375" style="1" customWidth="1"/>
    <col min="1278" max="1278" width="10.7109375" style="1" customWidth="1"/>
    <col min="1279" max="1279" width="10.85546875" style="1" customWidth="1"/>
    <col min="1280" max="1280" width="17.85546875" style="1" customWidth="1"/>
    <col min="1281" max="1281" width="18.5703125" style="1" customWidth="1"/>
    <col min="1282" max="1530" width="8.85546875" style="1"/>
    <col min="1531" max="1531" width="5.85546875" style="1" customWidth="1"/>
    <col min="1532" max="1532" width="37" style="1" customWidth="1"/>
    <col min="1533" max="1533" width="9.7109375" style="1" customWidth="1"/>
    <col min="1534" max="1534" width="10.7109375" style="1" customWidth="1"/>
    <col min="1535" max="1535" width="10.85546875" style="1" customWidth="1"/>
    <col min="1536" max="1536" width="17.85546875" style="1" customWidth="1"/>
    <col min="1537" max="1537" width="18.5703125" style="1" customWidth="1"/>
    <col min="1538" max="1786" width="8.85546875" style="1"/>
    <col min="1787" max="1787" width="5.85546875" style="1" customWidth="1"/>
    <col min="1788" max="1788" width="37" style="1" customWidth="1"/>
    <col min="1789" max="1789" width="9.7109375" style="1" customWidth="1"/>
    <col min="1790" max="1790" width="10.7109375" style="1" customWidth="1"/>
    <col min="1791" max="1791" width="10.85546875" style="1" customWidth="1"/>
    <col min="1792" max="1792" width="17.85546875" style="1" customWidth="1"/>
    <col min="1793" max="1793" width="18.5703125" style="1" customWidth="1"/>
    <col min="1794" max="2042" width="8.85546875" style="1"/>
    <col min="2043" max="2043" width="5.85546875" style="1" customWidth="1"/>
    <col min="2044" max="2044" width="37" style="1" customWidth="1"/>
    <col min="2045" max="2045" width="9.7109375" style="1" customWidth="1"/>
    <col min="2046" max="2046" width="10.7109375" style="1" customWidth="1"/>
    <col min="2047" max="2047" width="10.85546875" style="1" customWidth="1"/>
    <col min="2048" max="2048" width="17.85546875" style="1" customWidth="1"/>
    <col min="2049" max="2049" width="18.5703125" style="1" customWidth="1"/>
    <col min="2050" max="2298" width="8.85546875" style="1"/>
    <col min="2299" max="2299" width="5.85546875" style="1" customWidth="1"/>
    <col min="2300" max="2300" width="37" style="1" customWidth="1"/>
    <col min="2301" max="2301" width="9.7109375" style="1" customWidth="1"/>
    <col min="2302" max="2302" width="10.7109375" style="1" customWidth="1"/>
    <col min="2303" max="2303" width="10.85546875" style="1" customWidth="1"/>
    <col min="2304" max="2304" width="17.85546875" style="1" customWidth="1"/>
    <col min="2305" max="2305" width="18.5703125" style="1" customWidth="1"/>
    <col min="2306" max="2554" width="8.85546875" style="1"/>
    <col min="2555" max="2555" width="5.85546875" style="1" customWidth="1"/>
    <col min="2556" max="2556" width="37" style="1" customWidth="1"/>
    <col min="2557" max="2557" width="9.7109375" style="1" customWidth="1"/>
    <col min="2558" max="2558" width="10.7109375" style="1" customWidth="1"/>
    <col min="2559" max="2559" width="10.85546875" style="1" customWidth="1"/>
    <col min="2560" max="2560" width="17.85546875" style="1" customWidth="1"/>
    <col min="2561" max="2561" width="18.5703125" style="1" customWidth="1"/>
    <col min="2562" max="2810" width="8.85546875" style="1"/>
    <col min="2811" max="2811" width="5.85546875" style="1" customWidth="1"/>
    <col min="2812" max="2812" width="37" style="1" customWidth="1"/>
    <col min="2813" max="2813" width="9.7109375" style="1" customWidth="1"/>
    <col min="2814" max="2814" width="10.7109375" style="1" customWidth="1"/>
    <col min="2815" max="2815" width="10.85546875" style="1" customWidth="1"/>
    <col min="2816" max="2816" width="17.85546875" style="1" customWidth="1"/>
    <col min="2817" max="2817" width="18.5703125" style="1" customWidth="1"/>
    <col min="2818" max="3066" width="8.85546875" style="1"/>
    <col min="3067" max="3067" width="5.85546875" style="1" customWidth="1"/>
    <col min="3068" max="3068" width="37" style="1" customWidth="1"/>
    <col min="3069" max="3069" width="9.7109375" style="1" customWidth="1"/>
    <col min="3070" max="3070" width="10.7109375" style="1" customWidth="1"/>
    <col min="3071" max="3071" width="10.85546875" style="1" customWidth="1"/>
    <col min="3072" max="3072" width="17.85546875" style="1" customWidth="1"/>
    <col min="3073" max="3073" width="18.5703125" style="1" customWidth="1"/>
    <col min="3074" max="3322" width="8.85546875" style="1"/>
    <col min="3323" max="3323" width="5.85546875" style="1" customWidth="1"/>
    <col min="3324" max="3324" width="37" style="1" customWidth="1"/>
    <col min="3325" max="3325" width="9.7109375" style="1" customWidth="1"/>
    <col min="3326" max="3326" width="10.7109375" style="1" customWidth="1"/>
    <col min="3327" max="3327" width="10.85546875" style="1" customWidth="1"/>
    <col min="3328" max="3328" width="17.85546875" style="1" customWidth="1"/>
    <col min="3329" max="3329" width="18.5703125" style="1" customWidth="1"/>
    <col min="3330" max="3578" width="8.85546875" style="1"/>
    <col min="3579" max="3579" width="5.85546875" style="1" customWidth="1"/>
    <col min="3580" max="3580" width="37" style="1" customWidth="1"/>
    <col min="3581" max="3581" width="9.7109375" style="1" customWidth="1"/>
    <col min="3582" max="3582" width="10.7109375" style="1" customWidth="1"/>
    <col min="3583" max="3583" width="10.85546875" style="1" customWidth="1"/>
    <col min="3584" max="3584" width="17.85546875" style="1" customWidth="1"/>
    <col min="3585" max="3585" width="18.5703125" style="1" customWidth="1"/>
    <col min="3586" max="3834" width="8.85546875" style="1"/>
    <col min="3835" max="3835" width="5.85546875" style="1" customWidth="1"/>
    <col min="3836" max="3836" width="37" style="1" customWidth="1"/>
    <col min="3837" max="3837" width="9.7109375" style="1" customWidth="1"/>
    <col min="3838" max="3838" width="10.7109375" style="1" customWidth="1"/>
    <col min="3839" max="3839" width="10.85546875" style="1" customWidth="1"/>
    <col min="3840" max="3840" width="17.85546875" style="1" customWidth="1"/>
    <col min="3841" max="3841" width="18.5703125" style="1" customWidth="1"/>
    <col min="3842" max="4090" width="8.85546875" style="1"/>
    <col min="4091" max="4091" width="5.85546875" style="1" customWidth="1"/>
    <col min="4092" max="4092" width="37" style="1" customWidth="1"/>
    <col min="4093" max="4093" width="9.7109375" style="1" customWidth="1"/>
    <col min="4094" max="4094" width="10.7109375" style="1" customWidth="1"/>
    <col min="4095" max="4095" width="10.85546875" style="1" customWidth="1"/>
    <col min="4096" max="4096" width="17.85546875" style="1" customWidth="1"/>
    <col min="4097" max="4097" width="18.5703125" style="1" customWidth="1"/>
    <col min="4098" max="4346" width="8.85546875" style="1"/>
    <col min="4347" max="4347" width="5.85546875" style="1" customWidth="1"/>
    <col min="4348" max="4348" width="37" style="1" customWidth="1"/>
    <col min="4349" max="4349" width="9.7109375" style="1" customWidth="1"/>
    <col min="4350" max="4350" width="10.7109375" style="1" customWidth="1"/>
    <col min="4351" max="4351" width="10.85546875" style="1" customWidth="1"/>
    <col min="4352" max="4352" width="17.85546875" style="1" customWidth="1"/>
    <col min="4353" max="4353" width="18.5703125" style="1" customWidth="1"/>
    <col min="4354" max="4602" width="8.85546875" style="1"/>
    <col min="4603" max="4603" width="5.85546875" style="1" customWidth="1"/>
    <col min="4604" max="4604" width="37" style="1" customWidth="1"/>
    <col min="4605" max="4605" width="9.7109375" style="1" customWidth="1"/>
    <col min="4606" max="4606" width="10.7109375" style="1" customWidth="1"/>
    <col min="4607" max="4607" width="10.85546875" style="1" customWidth="1"/>
    <col min="4608" max="4608" width="17.85546875" style="1" customWidth="1"/>
    <col min="4609" max="4609" width="18.5703125" style="1" customWidth="1"/>
    <col min="4610" max="4858" width="8.85546875" style="1"/>
    <col min="4859" max="4859" width="5.85546875" style="1" customWidth="1"/>
    <col min="4860" max="4860" width="37" style="1" customWidth="1"/>
    <col min="4861" max="4861" width="9.7109375" style="1" customWidth="1"/>
    <col min="4862" max="4862" width="10.7109375" style="1" customWidth="1"/>
    <col min="4863" max="4863" width="10.85546875" style="1" customWidth="1"/>
    <col min="4864" max="4864" width="17.85546875" style="1" customWidth="1"/>
    <col min="4865" max="4865" width="18.5703125" style="1" customWidth="1"/>
    <col min="4866" max="5114" width="8.85546875" style="1"/>
    <col min="5115" max="5115" width="5.85546875" style="1" customWidth="1"/>
    <col min="5116" max="5116" width="37" style="1" customWidth="1"/>
    <col min="5117" max="5117" width="9.7109375" style="1" customWidth="1"/>
    <col min="5118" max="5118" width="10.7109375" style="1" customWidth="1"/>
    <col min="5119" max="5119" width="10.85546875" style="1" customWidth="1"/>
    <col min="5120" max="5120" width="17.85546875" style="1" customWidth="1"/>
    <col min="5121" max="5121" width="18.5703125" style="1" customWidth="1"/>
    <col min="5122" max="5370" width="8.85546875" style="1"/>
    <col min="5371" max="5371" width="5.85546875" style="1" customWidth="1"/>
    <col min="5372" max="5372" width="37" style="1" customWidth="1"/>
    <col min="5373" max="5373" width="9.7109375" style="1" customWidth="1"/>
    <col min="5374" max="5374" width="10.7109375" style="1" customWidth="1"/>
    <col min="5375" max="5375" width="10.85546875" style="1" customWidth="1"/>
    <col min="5376" max="5376" width="17.85546875" style="1" customWidth="1"/>
    <col min="5377" max="5377" width="18.5703125" style="1" customWidth="1"/>
    <col min="5378" max="5626" width="8.85546875" style="1"/>
    <col min="5627" max="5627" width="5.85546875" style="1" customWidth="1"/>
    <col min="5628" max="5628" width="37" style="1" customWidth="1"/>
    <col min="5629" max="5629" width="9.7109375" style="1" customWidth="1"/>
    <col min="5630" max="5630" width="10.7109375" style="1" customWidth="1"/>
    <col min="5631" max="5631" width="10.85546875" style="1" customWidth="1"/>
    <col min="5632" max="5632" width="17.85546875" style="1" customWidth="1"/>
    <col min="5633" max="5633" width="18.5703125" style="1" customWidth="1"/>
    <col min="5634" max="5882" width="8.85546875" style="1"/>
    <col min="5883" max="5883" width="5.85546875" style="1" customWidth="1"/>
    <col min="5884" max="5884" width="37" style="1" customWidth="1"/>
    <col min="5885" max="5885" width="9.7109375" style="1" customWidth="1"/>
    <col min="5886" max="5886" width="10.7109375" style="1" customWidth="1"/>
    <col min="5887" max="5887" width="10.85546875" style="1" customWidth="1"/>
    <col min="5888" max="5888" width="17.85546875" style="1" customWidth="1"/>
    <col min="5889" max="5889" width="18.5703125" style="1" customWidth="1"/>
    <col min="5890" max="6138" width="8.85546875" style="1"/>
    <col min="6139" max="6139" width="5.85546875" style="1" customWidth="1"/>
    <col min="6140" max="6140" width="37" style="1" customWidth="1"/>
    <col min="6141" max="6141" width="9.7109375" style="1" customWidth="1"/>
    <col min="6142" max="6142" width="10.7109375" style="1" customWidth="1"/>
    <col min="6143" max="6143" width="10.85546875" style="1" customWidth="1"/>
    <col min="6144" max="6144" width="17.85546875" style="1" customWidth="1"/>
    <col min="6145" max="6145" width="18.5703125" style="1" customWidth="1"/>
    <col min="6146" max="6394" width="8.85546875" style="1"/>
    <col min="6395" max="6395" width="5.85546875" style="1" customWidth="1"/>
    <col min="6396" max="6396" width="37" style="1" customWidth="1"/>
    <col min="6397" max="6397" width="9.7109375" style="1" customWidth="1"/>
    <col min="6398" max="6398" width="10.7109375" style="1" customWidth="1"/>
    <col min="6399" max="6399" width="10.85546875" style="1" customWidth="1"/>
    <col min="6400" max="6400" width="17.85546875" style="1" customWidth="1"/>
    <col min="6401" max="6401" width="18.5703125" style="1" customWidth="1"/>
    <col min="6402" max="6650" width="8.85546875" style="1"/>
    <col min="6651" max="6651" width="5.85546875" style="1" customWidth="1"/>
    <col min="6652" max="6652" width="37" style="1" customWidth="1"/>
    <col min="6653" max="6653" width="9.7109375" style="1" customWidth="1"/>
    <col min="6654" max="6654" width="10.7109375" style="1" customWidth="1"/>
    <col min="6655" max="6655" width="10.85546875" style="1" customWidth="1"/>
    <col min="6656" max="6656" width="17.85546875" style="1" customWidth="1"/>
    <col min="6657" max="6657" width="18.5703125" style="1" customWidth="1"/>
    <col min="6658" max="6906" width="8.85546875" style="1"/>
    <col min="6907" max="6907" width="5.85546875" style="1" customWidth="1"/>
    <col min="6908" max="6908" width="37" style="1" customWidth="1"/>
    <col min="6909" max="6909" width="9.7109375" style="1" customWidth="1"/>
    <col min="6910" max="6910" width="10.7109375" style="1" customWidth="1"/>
    <col min="6911" max="6911" width="10.85546875" style="1" customWidth="1"/>
    <col min="6912" max="6912" width="17.85546875" style="1" customWidth="1"/>
    <col min="6913" max="6913" width="18.5703125" style="1" customWidth="1"/>
    <col min="6914" max="7162" width="8.85546875" style="1"/>
    <col min="7163" max="7163" width="5.85546875" style="1" customWidth="1"/>
    <col min="7164" max="7164" width="37" style="1" customWidth="1"/>
    <col min="7165" max="7165" width="9.7109375" style="1" customWidth="1"/>
    <col min="7166" max="7166" width="10.7109375" style="1" customWidth="1"/>
    <col min="7167" max="7167" width="10.85546875" style="1" customWidth="1"/>
    <col min="7168" max="7168" width="17.85546875" style="1" customWidth="1"/>
    <col min="7169" max="7169" width="18.5703125" style="1" customWidth="1"/>
    <col min="7170" max="7418" width="8.85546875" style="1"/>
    <col min="7419" max="7419" width="5.85546875" style="1" customWidth="1"/>
    <col min="7420" max="7420" width="37" style="1" customWidth="1"/>
    <col min="7421" max="7421" width="9.7109375" style="1" customWidth="1"/>
    <col min="7422" max="7422" width="10.7109375" style="1" customWidth="1"/>
    <col min="7423" max="7423" width="10.85546875" style="1" customWidth="1"/>
    <col min="7424" max="7424" width="17.85546875" style="1" customWidth="1"/>
    <col min="7425" max="7425" width="18.5703125" style="1" customWidth="1"/>
    <col min="7426" max="7674" width="8.85546875" style="1"/>
    <col min="7675" max="7675" width="5.85546875" style="1" customWidth="1"/>
    <col min="7676" max="7676" width="37" style="1" customWidth="1"/>
    <col min="7677" max="7677" width="9.7109375" style="1" customWidth="1"/>
    <col min="7678" max="7678" width="10.7109375" style="1" customWidth="1"/>
    <col min="7679" max="7679" width="10.85546875" style="1" customWidth="1"/>
    <col min="7680" max="7680" width="17.85546875" style="1" customWidth="1"/>
    <col min="7681" max="7681" width="18.5703125" style="1" customWidth="1"/>
    <col min="7682" max="7930" width="8.85546875" style="1"/>
    <col min="7931" max="7931" width="5.85546875" style="1" customWidth="1"/>
    <col min="7932" max="7932" width="37" style="1" customWidth="1"/>
    <col min="7933" max="7933" width="9.7109375" style="1" customWidth="1"/>
    <col min="7934" max="7934" width="10.7109375" style="1" customWidth="1"/>
    <col min="7935" max="7935" width="10.85546875" style="1" customWidth="1"/>
    <col min="7936" max="7936" width="17.85546875" style="1" customWidth="1"/>
    <col min="7937" max="7937" width="18.5703125" style="1" customWidth="1"/>
    <col min="7938" max="8186" width="8.85546875" style="1"/>
    <col min="8187" max="8187" width="5.85546875" style="1" customWidth="1"/>
    <col min="8188" max="8188" width="37" style="1" customWidth="1"/>
    <col min="8189" max="8189" width="9.7109375" style="1" customWidth="1"/>
    <col min="8190" max="8190" width="10.7109375" style="1" customWidth="1"/>
    <col min="8191" max="8191" width="10.85546875" style="1" customWidth="1"/>
    <col min="8192" max="8192" width="17.85546875" style="1" customWidth="1"/>
    <col min="8193" max="8193" width="18.5703125" style="1" customWidth="1"/>
    <col min="8194" max="8442" width="8.85546875" style="1"/>
    <col min="8443" max="8443" width="5.85546875" style="1" customWidth="1"/>
    <col min="8444" max="8444" width="37" style="1" customWidth="1"/>
    <col min="8445" max="8445" width="9.7109375" style="1" customWidth="1"/>
    <col min="8446" max="8446" width="10.7109375" style="1" customWidth="1"/>
    <col min="8447" max="8447" width="10.85546875" style="1" customWidth="1"/>
    <col min="8448" max="8448" width="17.85546875" style="1" customWidth="1"/>
    <col min="8449" max="8449" width="18.5703125" style="1" customWidth="1"/>
    <col min="8450" max="8698" width="8.85546875" style="1"/>
    <col min="8699" max="8699" width="5.85546875" style="1" customWidth="1"/>
    <col min="8700" max="8700" width="37" style="1" customWidth="1"/>
    <col min="8701" max="8701" width="9.7109375" style="1" customWidth="1"/>
    <col min="8702" max="8702" width="10.7109375" style="1" customWidth="1"/>
    <col min="8703" max="8703" width="10.85546875" style="1" customWidth="1"/>
    <col min="8704" max="8704" width="17.85546875" style="1" customWidth="1"/>
    <col min="8705" max="8705" width="18.5703125" style="1" customWidth="1"/>
    <col min="8706" max="8954" width="8.85546875" style="1"/>
    <col min="8955" max="8955" width="5.85546875" style="1" customWidth="1"/>
    <col min="8956" max="8956" width="37" style="1" customWidth="1"/>
    <col min="8957" max="8957" width="9.7109375" style="1" customWidth="1"/>
    <col min="8958" max="8958" width="10.7109375" style="1" customWidth="1"/>
    <col min="8959" max="8959" width="10.85546875" style="1" customWidth="1"/>
    <col min="8960" max="8960" width="17.85546875" style="1" customWidth="1"/>
    <col min="8961" max="8961" width="18.5703125" style="1" customWidth="1"/>
    <col min="8962" max="9210" width="8.85546875" style="1"/>
    <col min="9211" max="9211" width="5.85546875" style="1" customWidth="1"/>
    <col min="9212" max="9212" width="37" style="1" customWidth="1"/>
    <col min="9213" max="9213" width="9.7109375" style="1" customWidth="1"/>
    <col min="9214" max="9214" width="10.7109375" style="1" customWidth="1"/>
    <col min="9215" max="9215" width="10.85546875" style="1" customWidth="1"/>
    <col min="9216" max="9216" width="17.85546875" style="1" customWidth="1"/>
    <col min="9217" max="9217" width="18.5703125" style="1" customWidth="1"/>
    <col min="9218" max="9466" width="8.85546875" style="1"/>
    <col min="9467" max="9467" width="5.85546875" style="1" customWidth="1"/>
    <col min="9468" max="9468" width="37" style="1" customWidth="1"/>
    <col min="9469" max="9469" width="9.7109375" style="1" customWidth="1"/>
    <col min="9470" max="9470" width="10.7109375" style="1" customWidth="1"/>
    <col min="9471" max="9471" width="10.85546875" style="1" customWidth="1"/>
    <col min="9472" max="9472" width="17.85546875" style="1" customWidth="1"/>
    <col min="9473" max="9473" width="18.5703125" style="1" customWidth="1"/>
    <col min="9474" max="9722" width="8.85546875" style="1"/>
    <col min="9723" max="9723" width="5.85546875" style="1" customWidth="1"/>
    <col min="9724" max="9724" width="37" style="1" customWidth="1"/>
    <col min="9725" max="9725" width="9.7109375" style="1" customWidth="1"/>
    <col min="9726" max="9726" width="10.7109375" style="1" customWidth="1"/>
    <col min="9727" max="9727" width="10.85546875" style="1" customWidth="1"/>
    <col min="9728" max="9728" width="17.85546875" style="1" customWidth="1"/>
    <col min="9729" max="9729" width="18.5703125" style="1" customWidth="1"/>
    <col min="9730" max="9978" width="8.85546875" style="1"/>
    <col min="9979" max="9979" width="5.85546875" style="1" customWidth="1"/>
    <col min="9980" max="9980" width="37" style="1" customWidth="1"/>
    <col min="9981" max="9981" width="9.7109375" style="1" customWidth="1"/>
    <col min="9982" max="9982" width="10.7109375" style="1" customWidth="1"/>
    <col min="9983" max="9983" width="10.85546875" style="1" customWidth="1"/>
    <col min="9984" max="9984" width="17.85546875" style="1" customWidth="1"/>
    <col min="9985" max="9985" width="18.5703125" style="1" customWidth="1"/>
    <col min="9986" max="10234" width="8.85546875" style="1"/>
    <col min="10235" max="10235" width="5.85546875" style="1" customWidth="1"/>
    <col min="10236" max="10236" width="37" style="1" customWidth="1"/>
    <col min="10237" max="10237" width="9.7109375" style="1" customWidth="1"/>
    <col min="10238" max="10238" width="10.7109375" style="1" customWidth="1"/>
    <col min="10239" max="10239" width="10.85546875" style="1" customWidth="1"/>
    <col min="10240" max="10240" width="17.85546875" style="1" customWidth="1"/>
    <col min="10241" max="10241" width="18.5703125" style="1" customWidth="1"/>
    <col min="10242" max="10490" width="8.85546875" style="1"/>
    <col min="10491" max="10491" width="5.85546875" style="1" customWidth="1"/>
    <col min="10492" max="10492" width="37" style="1" customWidth="1"/>
    <col min="10493" max="10493" width="9.7109375" style="1" customWidth="1"/>
    <col min="10494" max="10494" width="10.7109375" style="1" customWidth="1"/>
    <col min="10495" max="10495" width="10.85546875" style="1" customWidth="1"/>
    <col min="10496" max="10496" width="17.85546875" style="1" customWidth="1"/>
    <col min="10497" max="10497" width="18.5703125" style="1" customWidth="1"/>
    <col min="10498" max="10746" width="8.85546875" style="1"/>
    <col min="10747" max="10747" width="5.85546875" style="1" customWidth="1"/>
    <col min="10748" max="10748" width="37" style="1" customWidth="1"/>
    <col min="10749" max="10749" width="9.7109375" style="1" customWidth="1"/>
    <col min="10750" max="10750" width="10.7109375" style="1" customWidth="1"/>
    <col min="10751" max="10751" width="10.85546875" style="1" customWidth="1"/>
    <col min="10752" max="10752" width="17.85546875" style="1" customWidth="1"/>
    <col min="10753" max="10753" width="18.5703125" style="1" customWidth="1"/>
    <col min="10754" max="11002" width="8.85546875" style="1"/>
    <col min="11003" max="11003" width="5.85546875" style="1" customWidth="1"/>
    <col min="11004" max="11004" width="37" style="1" customWidth="1"/>
    <col min="11005" max="11005" width="9.7109375" style="1" customWidth="1"/>
    <col min="11006" max="11006" width="10.7109375" style="1" customWidth="1"/>
    <col min="11007" max="11007" width="10.85546875" style="1" customWidth="1"/>
    <col min="11008" max="11008" width="17.85546875" style="1" customWidth="1"/>
    <col min="11009" max="11009" width="18.5703125" style="1" customWidth="1"/>
    <col min="11010" max="11258" width="8.85546875" style="1"/>
    <col min="11259" max="11259" width="5.85546875" style="1" customWidth="1"/>
    <col min="11260" max="11260" width="37" style="1" customWidth="1"/>
    <col min="11261" max="11261" width="9.7109375" style="1" customWidth="1"/>
    <col min="11262" max="11262" width="10.7109375" style="1" customWidth="1"/>
    <col min="11263" max="11263" width="10.85546875" style="1" customWidth="1"/>
    <col min="11264" max="11264" width="17.85546875" style="1" customWidth="1"/>
    <col min="11265" max="11265" width="18.5703125" style="1" customWidth="1"/>
    <col min="11266" max="11514" width="8.85546875" style="1"/>
    <col min="11515" max="11515" width="5.85546875" style="1" customWidth="1"/>
    <col min="11516" max="11516" width="37" style="1" customWidth="1"/>
    <col min="11517" max="11517" width="9.7109375" style="1" customWidth="1"/>
    <col min="11518" max="11518" width="10.7109375" style="1" customWidth="1"/>
    <col min="11519" max="11519" width="10.85546875" style="1" customWidth="1"/>
    <col min="11520" max="11520" width="17.85546875" style="1" customWidth="1"/>
    <col min="11521" max="11521" width="18.5703125" style="1" customWidth="1"/>
    <col min="11522" max="11770" width="8.85546875" style="1"/>
    <col min="11771" max="11771" width="5.85546875" style="1" customWidth="1"/>
    <col min="11772" max="11772" width="37" style="1" customWidth="1"/>
    <col min="11773" max="11773" width="9.7109375" style="1" customWidth="1"/>
    <col min="11774" max="11774" width="10.7109375" style="1" customWidth="1"/>
    <col min="11775" max="11775" width="10.85546875" style="1" customWidth="1"/>
    <col min="11776" max="11776" width="17.85546875" style="1" customWidth="1"/>
    <col min="11777" max="11777" width="18.5703125" style="1" customWidth="1"/>
    <col min="11778" max="12026" width="8.85546875" style="1"/>
    <col min="12027" max="12027" width="5.85546875" style="1" customWidth="1"/>
    <col min="12028" max="12028" width="37" style="1" customWidth="1"/>
    <col min="12029" max="12029" width="9.7109375" style="1" customWidth="1"/>
    <col min="12030" max="12030" width="10.7109375" style="1" customWidth="1"/>
    <col min="12031" max="12031" width="10.85546875" style="1" customWidth="1"/>
    <col min="12032" max="12032" width="17.85546875" style="1" customWidth="1"/>
    <col min="12033" max="12033" width="18.5703125" style="1" customWidth="1"/>
    <col min="12034" max="12282" width="8.85546875" style="1"/>
    <col min="12283" max="12283" width="5.85546875" style="1" customWidth="1"/>
    <col min="12284" max="12284" width="37" style="1" customWidth="1"/>
    <col min="12285" max="12285" width="9.7109375" style="1" customWidth="1"/>
    <col min="12286" max="12286" width="10.7109375" style="1" customWidth="1"/>
    <col min="12287" max="12287" width="10.85546875" style="1" customWidth="1"/>
    <col min="12288" max="12288" width="17.85546875" style="1" customWidth="1"/>
    <col min="12289" max="12289" width="18.5703125" style="1" customWidth="1"/>
    <col min="12290" max="12538" width="8.85546875" style="1"/>
    <col min="12539" max="12539" width="5.85546875" style="1" customWidth="1"/>
    <col min="12540" max="12540" width="37" style="1" customWidth="1"/>
    <col min="12541" max="12541" width="9.7109375" style="1" customWidth="1"/>
    <col min="12542" max="12542" width="10.7109375" style="1" customWidth="1"/>
    <col min="12543" max="12543" width="10.85546875" style="1" customWidth="1"/>
    <col min="12544" max="12544" width="17.85546875" style="1" customWidth="1"/>
    <col min="12545" max="12545" width="18.5703125" style="1" customWidth="1"/>
    <col min="12546" max="12794" width="8.85546875" style="1"/>
    <col min="12795" max="12795" width="5.85546875" style="1" customWidth="1"/>
    <col min="12796" max="12796" width="37" style="1" customWidth="1"/>
    <col min="12797" max="12797" width="9.7109375" style="1" customWidth="1"/>
    <col min="12798" max="12798" width="10.7109375" style="1" customWidth="1"/>
    <col min="12799" max="12799" width="10.85546875" style="1" customWidth="1"/>
    <col min="12800" max="12800" width="17.85546875" style="1" customWidth="1"/>
    <col min="12801" max="12801" width="18.5703125" style="1" customWidth="1"/>
    <col min="12802" max="13050" width="8.85546875" style="1"/>
    <col min="13051" max="13051" width="5.85546875" style="1" customWidth="1"/>
    <col min="13052" max="13052" width="37" style="1" customWidth="1"/>
    <col min="13053" max="13053" width="9.7109375" style="1" customWidth="1"/>
    <col min="13054" max="13054" width="10.7109375" style="1" customWidth="1"/>
    <col min="13055" max="13055" width="10.85546875" style="1" customWidth="1"/>
    <col min="13056" max="13056" width="17.85546875" style="1" customWidth="1"/>
    <col min="13057" max="13057" width="18.5703125" style="1" customWidth="1"/>
    <col min="13058" max="13306" width="8.85546875" style="1"/>
    <col min="13307" max="13307" width="5.85546875" style="1" customWidth="1"/>
    <col min="13308" max="13308" width="37" style="1" customWidth="1"/>
    <col min="13309" max="13309" width="9.7109375" style="1" customWidth="1"/>
    <col min="13310" max="13310" width="10.7109375" style="1" customWidth="1"/>
    <col min="13311" max="13311" width="10.85546875" style="1" customWidth="1"/>
    <col min="13312" max="13312" width="17.85546875" style="1" customWidth="1"/>
    <col min="13313" max="13313" width="18.5703125" style="1" customWidth="1"/>
    <col min="13314" max="13562" width="8.85546875" style="1"/>
    <col min="13563" max="13563" width="5.85546875" style="1" customWidth="1"/>
    <col min="13564" max="13564" width="37" style="1" customWidth="1"/>
    <col min="13565" max="13565" width="9.7109375" style="1" customWidth="1"/>
    <col min="13566" max="13566" width="10.7109375" style="1" customWidth="1"/>
    <col min="13567" max="13567" width="10.85546875" style="1" customWidth="1"/>
    <col min="13568" max="13568" width="17.85546875" style="1" customWidth="1"/>
    <col min="13569" max="13569" width="18.5703125" style="1" customWidth="1"/>
    <col min="13570" max="13818" width="8.85546875" style="1"/>
    <col min="13819" max="13819" width="5.85546875" style="1" customWidth="1"/>
    <col min="13820" max="13820" width="37" style="1" customWidth="1"/>
    <col min="13821" max="13821" width="9.7109375" style="1" customWidth="1"/>
    <col min="13822" max="13822" width="10.7109375" style="1" customWidth="1"/>
    <col min="13823" max="13823" width="10.85546875" style="1" customWidth="1"/>
    <col min="13824" max="13824" width="17.85546875" style="1" customWidth="1"/>
    <col min="13825" max="13825" width="18.5703125" style="1" customWidth="1"/>
    <col min="13826" max="14074" width="8.85546875" style="1"/>
    <col min="14075" max="14075" width="5.85546875" style="1" customWidth="1"/>
    <col min="14076" max="14076" width="37" style="1" customWidth="1"/>
    <col min="14077" max="14077" width="9.7109375" style="1" customWidth="1"/>
    <col min="14078" max="14078" width="10.7109375" style="1" customWidth="1"/>
    <col min="14079" max="14079" width="10.85546875" style="1" customWidth="1"/>
    <col min="14080" max="14080" width="17.85546875" style="1" customWidth="1"/>
    <col min="14081" max="14081" width="18.5703125" style="1" customWidth="1"/>
    <col min="14082" max="14330" width="8.85546875" style="1"/>
    <col min="14331" max="14331" width="5.85546875" style="1" customWidth="1"/>
    <col min="14332" max="14332" width="37" style="1" customWidth="1"/>
    <col min="14333" max="14333" width="9.7109375" style="1" customWidth="1"/>
    <col min="14334" max="14334" width="10.7109375" style="1" customWidth="1"/>
    <col min="14335" max="14335" width="10.85546875" style="1" customWidth="1"/>
    <col min="14336" max="14336" width="17.85546875" style="1" customWidth="1"/>
    <col min="14337" max="14337" width="18.5703125" style="1" customWidth="1"/>
    <col min="14338" max="14586" width="8.85546875" style="1"/>
    <col min="14587" max="14587" width="5.85546875" style="1" customWidth="1"/>
    <col min="14588" max="14588" width="37" style="1" customWidth="1"/>
    <col min="14589" max="14589" width="9.7109375" style="1" customWidth="1"/>
    <col min="14590" max="14590" width="10.7109375" style="1" customWidth="1"/>
    <col min="14591" max="14591" width="10.85546875" style="1" customWidth="1"/>
    <col min="14592" max="14592" width="17.85546875" style="1" customWidth="1"/>
    <col min="14593" max="14593" width="18.5703125" style="1" customWidth="1"/>
    <col min="14594" max="14842" width="8.85546875" style="1"/>
    <col min="14843" max="14843" width="5.85546875" style="1" customWidth="1"/>
    <col min="14844" max="14844" width="37" style="1" customWidth="1"/>
    <col min="14845" max="14845" width="9.7109375" style="1" customWidth="1"/>
    <col min="14846" max="14846" width="10.7109375" style="1" customWidth="1"/>
    <col min="14847" max="14847" width="10.85546875" style="1" customWidth="1"/>
    <col min="14848" max="14848" width="17.85546875" style="1" customWidth="1"/>
    <col min="14849" max="14849" width="18.5703125" style="1" customWidth="1"/>
    <col min="14850" max="15098" width="8.85546875" style="1"/>
    <col min="15099" max="15099" width="5.85546875" style="1" customWidth="1"/>
    <col min="15100" max="15100" width="37" style="1" customWidth="1"/>
    <col min="15101" max="15101" width="9.7109375" style="1" customWidth="1"/>
    <col min="15102" max="15102" width="10.7109375" style="1" customWidth="1"/>
    <col min="15103" max="15103" width="10.85546875" style="1" customWidth="1"/>
    <col min="15104" max="15104" width="17.85546875" style="1" customWidth="1"/>
    <col min="15105" max="15105" width="18.5703125" style="1" customWidth="1"/>
    <col min="15106" max="15354" width="8.85546875" style="1"/>
    <col min="15355" max="15355" width="5.85546875" style="1" customWidth="1"/>
    <col min="15356" max="15356" width="37" style="1" customWidth="1"/>
    <col min="15357" max="15357" width="9.7109375" style="1" customWidth="1"/>
    <col min="15358" max="15358" width="10.7109375" style="1" customWidth="1"/>
    <col min="15359" max="15359" width="10.85546875" style="1" customWidth="1"/>
    <col min="15360" max="15360" width="17.85546875" style="1" customWidth="1"/>
    <col min="15361" max="15361" width="18.5703125" style="1" customWidth="1"/>
    <col min="15362" max="15610" width="8.85546875" style="1"/>
    <col min="15611" max="15611" width="5.85546875" style="1" customWidth="1"/>
    <col min="15612" max="15612" width="37" style="1" customWidth="1"/>
    <col min="15613" max="15613" width="9.7109375" style="1" customWidth="1"/>
    <col min="15614" max="15614" width="10.7109375" style="1" customWidth="1"/>
    <col min="15615" max="15615" width="10.85546875" style="1" customWidth="1"/>
    <col min="15616" max="15616" width="17.85546875" style="1" customWidth="1"/>
    <col min="15617" max="15617" width="18.5703125" style="1" customWidth="1"/>
    <col min="15618" max="15866" width="8.85546875" style="1"/>
    <col min="15867" max="15867" width="5.85546875" style="1" customWidth="1"/>
    <col min="15868" max="15868" width="37" style="1" customWidth="1"/>
    <col min="15869" max="15869" width="9.7109375" style="1" customWidth="1"/>
    <col min="15870" max="15870" width="10.7109375" style="1" customWidth="1"/>
    <col min="15871" max="15871" width="10.85546875" style="1" customWidth="1"/>
    <col min="15872" max="15872" width="17.85546875" style="1" customWidth="1"/>
    <col min="15873" max="15873" width="18.5703125" style="1" customWidth="1"/>
    <col min="15874" max="16122" width="8.85546875" style="1"/>
    <col min="16123" max="16123" width="5.85546875" style="1" customWidth="1"/>
    <col min="16124" max="16124" width="37" style="1" customWidth="1"/>
    <col min="16125" max="16125" width="9.7109375" style="1" customWidth="1"/>
    <col min="16126" max="16126" width="10.7109375" style="1" customWidth="1"/>
    <col min="16127" max="16127" width="10.85546875" style="1" customWidth="1"/>
    <col min="16128" max="16128" width="17.85546875" style="1" customWidth="1"/>
    <col min="16129" max="16129" width="18.5703125" style="1" customWidth="1"/>
    <col min="16130" max="16384" width="8.85546875" style="1"/>
  </cols>
  <sheetData>
    <row r="1" spans="1:7" ht="48" hidden="1" customHeight="1" outlineLevel="1" x14ac:dyDescent="0.2">
      <c r="E1" s="114" t="s">
        <v>0</v>
      </c>
      <c r="F1" s="114"/>
      <c r="G1" s="114"/>
    </row>
    <row r="2" spans="1:7" hidden="1" outlineLevel="1" x14ac:dyDescent="0.2">
      <c r="B2" s="2"/>
      <c r="C2" s="2"/>
      <c r="D2" s="2"/>
      <c r="E2" s="2"/>
      <c r="F2" s="2"/>
      <c r="G2" s="3"/>
    </row>
    <row r="3" spans="1:7" hidden="1" outlineLevel="1" x14ac:dyDescent="0.2">
      <c r="B3" s="2"/>
      <c r="C3" s="2"/>
      <c r="D3" s="4" t="s">
        <v>1</v>
      </c>
      <c r="E3" s="2"/>
      <c r="F3" s="2"/>
      <c r="G3" s="3"/>
    </row>
    <row r="4" spans="1:7" hidden="1" outlineLevel="1" x14ac:dyDescent="0.2">
      <c r="B4" s="5"/>
      <c r="C4" s="5"/>
      <c r="D4" s="6" t="s">
        <v>2</v>
      </c>
      <c r="E4" s="5"/>
      <c r="F4" s="5"/>
      <c r="G4" s="7"/>
    </row>
    <row r="5" spans="1:7" hidden="1" outlineLevel="1" x14ac:dyDescent="0.2">
      <c r="B5" s="115" t="s">
        <v>3</v>
      </c>
      <c r="C5" s="115"/>
      <c r="D5" s="115"/>
      <c r="E5" s="115"/>
      <c r="F5" s="115"/>
      <c r="G5" s="115"/>
    </row>
    <row r="6" spans="1:7" hidden="1" outlineLevel="1" x14ac:dyDescent="0.2">
      <c r="B6" s="8" t="s">
        <v>4</v>
      </c>
      <c r="C6" s="5"/>
      <c r="D6" s="5"/>
      <c r="E6" s="5"/>
      <c r="F6" s="5"/>
      <c r="G6" s="9" t="s">
        <v>5</v>
      </c>
    </row>
    <row r="7" spans="1:7" hidden="1" outlineLevel="1" x14ac:dyDescent="0.2">
      <c r="B7" s="2"/>
      <c r="C7" s="2"/>
      <c r="D7" s="2"/>
      <c r="E7" s="2"/>
      <c r="F7" s="2"/>
      <c r="G7" s="3"/>
    </row>
    <row r="8" spans="1:7" s="13" customFormat="1" hidden="1" outlineLevel="1" x14ac:dyDescent="0.2">
      <c r="A8" s="10" t="s">
        <v>6</v>
      </c>
      <c r="B8" s="11"/>
      <c r="C8" s="11"/>
      <c r="D8" s="12" t="s">
        <v>7</v>
      </c>
      <c r="E8" s="3"/>
      <c r="F8" s="1"/>
      <c r="G8" s="11"/>
    </row>
    <row r="9" spans="1:7" s="13" customFormat="1" hidden="1" outlineLevel="1" x14ac:dyDescent="0.2">
      <c r="A9" s="10" t="s">
        <v>8</v>
      </c>
      <c r="B9" s="10"/>
      <c r="C9" s="10"/>
      <c r="D9" s="10"/>
      <c r="E9" s="10"/>
      <c r="F9" s="10"/>
      <c r="G9" s="10"/>
    </row>
    <row r="10" spans="1:7" s="13" customFormat="1" ht="10.15" hidden="1" customHeight="1" outlineLevel="1" x14ac:dyDescent="0.2">
      <c r="A10" s="11"/>
      <c r="B10" s="11"/>
      <c r="C10" s="14" t="s">
        <v>9</v>
      </c>
      <c r="D10" s="15"/>
      <c r="E10" s="1"/>
      <c r="F10" s="11"/>
      <c r="G10" s="16"/>
    </row>
    <row r="11" spans="1:7" s="13" customFormat="1" hidden="1" outlineLevel="1" x14ac:dyDescent="0.2">
      <c r="A11" s="110" t="s">
        <v>10</v>
      </c>
      <c r="B11" s="110"/>
      <c r="C11" s="110"/>
      <c r="D11" s="110"/>
      <c r="E11" s="110"/>
      <c r="F11" s="110"/>
      <c r="G11" s="110"/>
    </row>
    <row r="12" spans="1:7" s="13" customFormat="1" ht="12.75" hidden="1" customHeight="1" outlineLevel="1" x14ac:dyDescent="0.2">
      <c r="A12" s="116" t="s">
        <v>11</v>
      </c>
      <c r="B12" s="116"/>
      <c r="C12" s="116"/>
      <c r="D12" s="116"/>
      <c r="E12" s="116"/>
      <c r="F12" s="116"/>
      <c r="G12" s="116"/>
    </row>
    <row r="13" spans="1:7" s="13" customFormat="1" hidden="1" outlineLevel="1" x14ac:dyDescent="0.2">
      <c r="A13" s="110" t="s">
        <v>12</v>
      </c>
      <c r="B13" s="110"/>
      <c r="C13" s="110"/>
      <c r="D13" s="110"/>
      <c r="E13" s="110"/>
      <c r="F13" s="110"/>
      <c r="G13" s="110"/>
    </row>
    <row r="14" spans="1:7" s="13" customFormat="1" hidden="1" outlineLevel="1" x14ac:dyDescent="0.2">
      <c r="A14" s="110" t="s">
        <v>13</v>
      </c>
      <c r="B14" s="110"/>
      <c r="C14" s="110"/>
      <c r="D14" s="110"/>
      <c r="E14" s="110"/>
      <c r="F14" s="110"/>
      <c r="G14" s="110"/>
    </row>
    <row r="15" spans="1:7" s="13" customFormat="1" hidden="1" outlineLevel="1" x14ac:dyDescent="0.2">
      <c r="A15" s="110" t="s">
        <v>14</v>
      </c>
      <c r="B15" s="110"/>
      <c r="C15" s="110"/>
      <c r="D15" s="110"/>
      <c r="E15" s="110"/>
      <c r="F15" s="110"/>
      <c r="G15" s="110"/>
    </row>
    <row r="16" spans="1:7" s="13" customFormat="1" hidden="1" outlineLevel="1" x14ac:dyDescent="0.2">
      <c r="A16" s="118" t="s">
        <v>15</v>
      </c>
      <c r="B16" s="110"/>
      <c r="C16" s="110"/>
      <c r="D16" s="110"/>
      <c r="E16" s="110"/>
      <c r="F16" s="110"/>
      <c r="G16" s="110"/>
    </row>
    <row r="17" spans="1:7" s="13" customFormat="1" hidden="1" outlineLevel="1" x14ac:dyDescent="0.2">
      <c r="A17" s="110" t="s">
        <v>16</v>
      </c>
      <c r="B17" s="110"/>
      <c r="C17" s="110"/>
      <c r="D17" s="110"/>
      <c r="E17" s="110"/>
      <c r="F17" s="110"/>
      <c r="G17" s="110"/>
    </row>
    <row r="18" spans="1:7" s="13" customFormat="1" hidden="1" outlineLevel="1" x14ac:dyDescent="0.2">
      <c r="A18" s="119" t="s">
        <v>17</v>
      </c>
      <c r="B18" s="119"/>
      <c r="C18" s="18"/>
      <c r="D18" s="19"/>
      <c r="E18" s="2"/>
      <c r="F18" s="2"/>
      <c r="G18" s="3"/>
    </row>
    <row r="19" spans="1:7" s="13" customFormat="1" outlineLevel="1" x14ac:dyDescent="0.2">
      <c r="A19" s="17"/>
      <c r="B19" s="17"/>
      <c r="C19" s="18"/>
      <c r="D19" s="19"/>
      <c r="E19" s="2"/>
      <c r="F19" s="2"/>
      <c r="G19" s="100" t="s">
        <v>274</v>
      </c>
    </row>
    <row r="20" spans="1:7" s="20" customFormat="1" ht="27" customHeight="1" x14ac:dyDescent="0.2">
      <c r="A20" s="120" t="s">
        <v>18</v>
      </c>
      <c r="B20" s="120"/>
      <c r="C20" s="120"/>
      <c r="D20" s="120"/>
      <c r="E20" s="120"/>
      <c r="F20" s="120"/>
      <c r="G20" s="120"/>
    </row>
    <row r="21" spans="1:7" s="20" customFormat="1" ht="15" x14ac:dyDescent="0.25">
      <c r="A21" s="21"/>
      <c r="B21" s="121" t="s">
        <v>19</v>
      </c>
      <c r="C21" s="121"/>
      <c r="D21" s="121"/>
      <c r="E21" s="121"/>
      <c r="F21" s="121"/>
      <c r="G21" s="121"/>
    </row>
    <row r="22" spans="1:7" ht="10.5" customHeight="1" collapsed="1" x14ac:dyDescent="0.2">
      <c r="A22" s="22"/>
      <c r="B22" s="22"/>
      <c r="C22" s="22"/>
      <c r="D22" s="22"/>
      <c r="E22" s="22"/>
      <c r="F22" s="23" t="s">
        <v>20</v>
      </c>
      <c r="G22" s="96"/>
    </row>
    <row r="23" spans="1:7" s="18" customFormat="1" ht="42.75" customHeight="1" x14ac:dyDescent="0.2">
      <c r="A23" s="24"/>
      <c r="B23" s="25" t="s">
        <v>21</v>
      </c>
      <c r="C23" s="122" t="s">
        <v>22</v>
      </c>
      <c r="D23" s="122"/>
      <c r="E23" s="26" t="s">
        <v>23</v>
      </c>
      <c r="F23" s="27"/>
      <c r="G23" s="28" t="s">
        <v>24</v>
      </c>
    </row>
    <row r="24" spans="1:7" s="18" customFormat="1" x14ac:dyDescent="0.2">
      <c r="A24" s="24"/>
      <c r="B24" s="123" t="s">
        <v>25</v>
      </c>
      <c r="C24" s="123"/>
      <c r="D24" s="123"/>
      <c r="E24" s="123"/>
      <c r="F24" s="123"/>
      <c r="G24" s="123"/>
    </row>
    <row r="25" spans="1:7" s="18" customFormat="1" x14ac:dyDescent="0.2">
      <c r="A25" s="24"/>
      <c r="B25" s="29" t="s">
        <v>26</v>
      </c>
      <c r="C25" s="29"/>
      <c r="D25" s="29"/>
      <c r="E25" s="29"/>
      <c r="F25" s="30"/>
      <c r="G25" s="97"/>
    </row>
    <row r="26" spans="1:7" s="18" customFormat="1" x14ac:dyDescent="0.2">
      <c r="A26" s="24"/>
      <c r="B26" s="31" t="s">
        <v>27</v>
      </c>
      <c r="C26" s="32">
        <v>1</v>
      </c>
      <c r="D26" s="33">
        <v>0.20980000000000001</v>
      </c>
      <c r="E26" s="34" t="s">
        <v>28</v>
      </c>
      <c r="F26" s="35"/>
      <c r="G26" s="36">
        <v>206.12</v>
      </c>
    </row>
    <row r="27" spans="1:7" s="18" customFormat="1" hidden="1" x14ac:dyDescent="0.2">
      <c r="A27" s="24"/>
      <c r="B27" s="29" t="s">
        <v>29</v>
      </c>
      <c r="C27" s="32"/>
      <c r="D27" s="34"/>
      <c r="E27" s="34"/>
      <c r="F27" s="35"/>
      <c r="G27" s="97"/>
    </row>
    <row r="28" spans="1:7" s="18" customFormat="1" hidden="1" x14ac:dyDescent="0.2">
      <c r="A28" s="24"/>
      <c r="B28" s="31" t="s">
        <v>30</v>
      </c>
      <c r="C28" s="32">
        <v>1</v>
      </c>
      <c r="D28" s="32"/>
      <c r="E28" s="34" t="s">
        <v>31</v>
      </c>
      <c r="F28" s="35"/>
      <c r="G28" s="36"/>
    </row>
    <row r="29" spans="1:7" s="18" customFormat="1" hidden="1" x14ac:dyDescent="0.2">
      <c r="A29" s="24"/>
      <c r="B29" s="31" t="s">
        <v>32</v>
      </c>
      <c r="C29" s="32">
        <v>1</v>
      </c>
      <c r="D29" s="32"/>
      <c r="E29" s="34" t="s">
        <v>33</v>
      </c>
      <c r="F29" s="35"/>
      <c r="G29" s="36"/>
    </row>
    <row r="30" spans="1:7" s="18" customFormat="1" x14ac:dyDescent="0.2">
      <c r="A30" s="24"/>
      <c r="B30" s="29" t="s">
        <v>34</v>
      </c>
      <c r="C30" s="32"/>
      <c r="D30" s="32"/>
      <c r="E30" s="34"/>
      <c r="F30" s="35"/>
      <c r="G30" s="36"/>
    </row>
    <row r="31" spans="1:7" s="18" customFormat="1" x14ac:dyDescent="0.2">
      <c r="A31" s="24"/>
      <c r="B31" s="31" t="s">
        <v>27</v>
      </c>
      <c r="C31" s="32">
        <v>1</v>
      </c>
      <c r="D31" s="33">
        <v>10.9648</v>
      </c>
      <c r="E31" s="34" t="s">
        <v>35</v>
      </c>
      <c r="F31" s="35"/>
      <c r="G31" s="36">
        <v>1506.79</v>
      </c>
    </row>
    <row r="32" spans="1:7" s="18" customFormat="1" x14ac:dyDescent="0.2">
      <c r="A32" s="24"/>
      <c r="B32" s="29" t="s">
        <v>36</v>
      </c>
      <c r="C32" s="32"/>
      <c r="D32" s="32"/>
      <c r="E32" s="34"/>
      <c r="F32" s="35"/>
      <c r="G32" s="36"/>
    </row>
    <row r="33" spans="1:7" s="18" customFormat="1" x14ac:dyDescent="0.2">
      <c r="A33" s="24"/>
      <c r="B33" s="31" t="s">
        <v>37</v>
      </c>
      <c r="C33" s="32">
        <v>1</v>
      </c>
      <c r="D33" s="33">
        <v>1.583</v>
      </c>
      <c r="E33" s="34" t="s">
        <v>38</v>
      </c>
      <c r="F33" s="35"/>
      <c r="G33" s="36">
        <v>1646.95</v>
      </c>
    </row>
    <row r="34" spans="1:7" s="18" customFormat="1" x14ac:dyDescent="0.2">
      <c r="A34" s="24"/>
      <c r="B34" s="31" t="s">
        <v>39</v>
      </c>
      <c r="C34" s="32">
        <v>1</v>
      </c>
      <c r="D34" s="33">
        <v>10.77</v>
      </c>
      <c r="E34" s="34" t="s">
        <v>40</v>
      </c>
      <c r="F34" s="35"/>
      <c r="G34" s="36">
        <v>1016.19</v>
      </c>
    </row>
    <row r="35" spans="1:7" s="18" customFormat="1" hidden="1" x14ac:dyDescent="0.2">
      <c r="A35" s="24"/>
      <c r="B35" s="31" t="s">
        <v>41</v>
      </c>
      <c r="C35" s="32">
        <v>1</v>
      </c>
      <c r="D35" s="32"/>
      <c r="E35" s="34" t="s">
        <v>42</v>
      </c>
      <c r="F35" s="35"/>
      <c r="G35" s="36"/>
    </row>
    <row r="36" spans="1:7" s="18" customFormat="1" hidden="1" x14ac:dyDescent="0.2">
      <c r="A36" s="24"/>
      <c r="B36" s="31" t="s">
        <v>43</v>
      </c>
      <c r="C36" s="32">
        <v>1</v>
      </c>
      <c r="D36" s="32"/>
      <c r="E36" s="34" t="s">
        <v>44</v>
      </c>
      <c r="F36" s="35"/>
      <c r="G36" s="36"/>
    </row>
    <row r="37" spans="1:7" s="18" customFormat="1" x14ac:dyDescent="0.2">
      <c r="A37" s="24"/>
      <c r="B37" s="37" t="s">
        <v>45</v>
      </c>
      <c r="C37" s="32"/>
      <c r="D37" s="32"/>
      <c r="E37" s="34"/>
      <c r="F37" s="35"/>
      <c r="G37" s="36"/>
    </row>
    <row r="38" spans="1:7" s="18" customFormat="1" x14ac:dyDescent="0.2">
      <c r="A38" s="24"/>
      <c r="B38" s="38" t="s">
        <v>27</v>
      </c>
      <c r="C38" s="32">
        <v>1</v>
      </c>
      <c r="D38" s="33">
        <v>10.9648</v>
      </c>
      <c r="E38" s="34" t="s">
        <v>35</v>
      </c>
      <c r="F38" s="35"/>
      <c r="G38" s="36">
        <v>1506.79</v>
      </c>
    </row>
    <row r="39" spans="1:7" s="18" customFormat="1" x14ac:dyDescent="0.2">
      <c r="A39" s="24"/>
      <c r="B39" s="37" t="s">
        <v>46</v>
      </c>
      <c r="C39" s="32"/>
      <c r="D39" s="32"/>
      <c r="E39" s="34"/>
      <c r="F39" s="35"/>
      <c r="G39" s="36"/>
    </row>
    <row r="40" spans="1:7" s="18" customFormat="1" x14ac:dyDescent="0.2">
      <c r="A40" s="24"/>
      <c r="B40" s="31" t="s">
        <v>47</v>
      </c>
      <c r="C40" s="32">
        <v>1</v>
      </c>
      <c r="D40" s="33">
        <v>0.3916</v>
      </c>
      <c r="E40" s="34" t="s">
        <v>28</v>
      </c>
      <c r="F40" s="35"/>
      <c r="G40" s="36">
        <v>468.85</v>
      </c>
    </row>
    <row r="41" spans="1:7" s="18" customFormat="1" hidden="1" x14ac:dyDescent="0.2">
      <c r="A41" s="24"/>
      <c r="B41" s="31"/>
      <c r="C41" s="32"/>
      <c r="D41" s="33"/>
      <c r="E41" s="34"/>
      <c r="F41" s="35"/>
      <c r="G41" s="36"/>
    </row>
    <row r="42" spans="1:7" s="18" customFormat="1" ht="24" customHeight="1" x14ac:dyDescent="0.2">
      <c r="A42" s="24"/>
      <c r="B42" s="111" t="s">
        <v>48</v>
      </c>
      <c r="C42" s="112"/>
      <c r="D42" s="112"/>
      <c r="E42" s="113"/>
      <c r="F42" s="35"/>
      <c r="G42" s="36"/>
    </row>
    <row r="43" spans="1:7" s="18" customFormat="1" x14ac:dyDescent="0.2">
      <c r="A43" s="24"/>
      <c r="B43" s="31" t="s">
        <v>49</v>
      </c>
      <c r="C43" s="32">
        <v>1</v>
      </c>
      <c r="D43" s="33">
        <v>0.3916</v>
      </c>
      <c r="E43" s="39" t="s">
        <v>50</v>
      </c>
      <c r="F43" s="35"/>
      <c r="G43" s="36">
        <v>455.54</v>
      </c>
    </row>
    <row r="44" spans="1:7" s="18" customFormat="1" x14ac:dyDescent="0.2">
      <c r="A44" s="24"/>
      <c r="B44" s="31" t="s">
        <v>51</v>
      </c>
      <c r="C44" s="32">
        <v>1</v>
      </c>
      <c r="D44" s="32">
        <v>3</v>
      </c>
      <c r="E44" s="34" t="s">
        <v>52</v>
      </c>
      <c r="F44" s="35"/>
      <c r="G44" s="36">
        <v>890.92</v>
      </c>
    </row>
    <row r="45" spans="1:7" s="18" customFormat="1" hidden="1" x14ac:dyDescent="0.2">
      <c r="A45" s="24"/>
      <c r="B45" s="31"/>
      <c r="C45" s="32">
        <v>1</v>
      </c>
      <c r="D45" s="32"/>
      <c r="E45" s="34"/>
      <c r="F45" s="35"/>
      <c r="G45" s="36"/>
    </row>
    <row r="46" spans="1:7" s="18" customFormat="1" x14ac:dyDescent="0.2">
      <c r="A46" s="24"/>
      <c r="B46" s="31" t="s">
        <v>53</v>
      </c>
      <c r="C46" s="32">
        <v>1</v>
      </c>
      <c r="D46" s="32">
        <v>6</v>
      </c>
      <c r="E46" s="34" t="s">
        <v>52</v>
      </c>
      <c r="F46" s="35"/>
      <c r="G46" s="36">
        <v>560.66499999999996</v>
      </c>
    </row>
    <row r="47" spans="1:7" s="18" customFormat="1" hidden="1" x14ac:dyDescent="0.2">
      <c r="A47" s="24"/>
      <c r="B47" s="31"/>
      <c r="C47" s="32"/>
      <c r="D47" s="32"/>
      <c r="E47" s="39"/>
      <c r="F47" s="35"/>
      <c r="G47" s="36"/>
    </row>
    <row r="48" spans="1:7" s="18" customFormat="1" hidden="1" x14ac:dyDescent="0.2">
      <c r="A48" s="24"/>
      <c r="B48" s="31"/>
      <c r="C48" s="32"/>
      <c r="D48" s="33"/>
      <c r="E48" s="39"/>
      <c r="F48" s="35"/>
      <c r="G48" s="36"/>
    </row>
    <row r="49" spans="1:7" s="18" customFormat="1" hidden="1" x14ac:dyDescent="0.2">
      <c r="A49" s="24"/>
      <c r="B49" s="31"/>
      <c r="C49" s="32"/>
      <c r="D49" s="33"/>
      <c r="E49" s="39"/>
      <c r="F49" s="35"/>
      <c r="G49" s="36"/>
    </row>
    <row r="50" spans="1:7" s="18" customFormat="1" hidden="1" x14ac:dyDescent="0.2">
      <c r="A50" s="24"/>
      <c r="B50" s="31" t="s">
        <v>54</v>
      </c>
      <c r="C50" s="32">
        <v>1</v>
      </c>
      <c r="D50" s="32"/>
      <c r="E50" s="39" t="s">
        <v>52</v>
      </c>
      <c r="F50" s="35"/>
      <c r="G50" s="36"/>
    </row>
    <row r="51" spans="1:7" s="18" customFormat="1" hidden="1" x14ac:dyDescent="0.2">
      <c r="A51" s="24"/>
      <c r="B51" s="31" t="s">
        <v>53</v>
      </c>
      <c r="C51" s="32">
        <v>1</v>
      </c>
      <c r="D51" s="32"/>
      <c r="E51" s="34" t="s">
        <v>52</v>
      </c>
      <c r="F51" s="35"/>
      <c r="G51" s="36"/>
    </row>
    <row r="52" spans="1:7" s="18" customFormat="1" x14ac:dyDescent="0.2">
      <c r="A52" s="24"/>
      <c r="B52" s="37" t="s">
        <v>55</v>
      </c>
      <c r="C52" s="32"/>
      <c r="D52" s="32"/>
      <c r="E52" s="34"/>
      <c r="F52" s="35"/>
      <c r="G52" s="36"/>
    </row>
    <row r="53" spans="1:7" s="18" customFormat="1" x14ac:dyDescent="0.2">
      <c r="A53" s="24"/>
      <c r="B53" s="31" t="s">
        <v>56</v>
      </c>
      <c r="C53" s="32">
        <v>1</v>
      </c>
      <c r="D53" s="32">
        <v>6</v>
      </c>
      <c r="E53" s="34" t="s">
        <v>33</v>
      </c>
      <c r="F53" s="35">
        <v>7563.581666666666</v>
      </c>
      <c r="G53" s="36">
        <v>45381.49</v>
      </c>
    </row>
    <row r="54" spans="1:7" s="18" customFormat="1" x14ac:dyDescent="0.2">
      <c r="A54" s="24"/>
      <c r="B54" s="31" t="s">
        <v>132</v>
      </c>
      <c r="C54" s="32">
        <v>1</v>
      </c>
      <c r="D54" s="40">
        <v>1</v>
      </c>
      <c r="E54" s="34" t="s">
        <v>33</v>
      </c>
      <c r="F54" s="41">
        <v>96.28</v>
      </c>
      <c r="G54" s="36">
        <v>96.28</v>
      </c>
    </row>
    <row r="55" spans="1:7" s="18" customFormat="1" x14ac:dyDescent="0.2">
      <c r="A55" s="24"/>
      <c r="B55" s="31" t="s">
        <v>133</v>
      </c>
      <c r="C55" s="32">
        <v>1</v>
      </c>
      <c r="D55" s="40">
        <v>1</v>
      </c>
      <c r="E55" s="34" t="s">
        <v>33</v>
      </c>
      <c r="F55" s="41">
        <v>509.36</v>
      </c>
      <c r="G55" s="36">
        <v>509.36</v>
      </c>
    </row>
    <row r="56" spans="1:7" s="18" customFormat="1" x14ac:dyDescent="0.2">
      <c r="A56" s="24"/>
      <c r="B56" s="31" t="s">
        <v>57</v>
      </c>
      <c r="C56" s="32">
        <v>1</v>
      </c>
      <c r="D56" s="40">
        <v>0.2</v>
      </c>
      <c r="E56" s="34" t="s">
        <v>58</v>
      </c>
      <c r="F56" s="35"/>
      <c r="G56" s="36">
        <v>105</v>
      </c>
    </row>
    <row r="57" spans="1:7" s="18" customFormat="1" x14ac:dyDescent="0.2">
      <c r="A57" s="24"/>
      <c r="B57" s="37" t="s">
        <v>59</v>
      </c>
      <c r="C57" s="29"/>
      <c r="D57" s="29"/>
      <c r="E57" s="29"/>
      <c r="F57" s="30"/>
      <c r="G57" s="97"/>
    </row>
    <row r="58" spans="1:7" s="18" customFormat="1" x14ac:dyDescent="0.2">
      <c r="A58" s="24"/>
      <c r="B58" s="31" t="s">
        <v>60</v>
      </c>
      <c r="C58" s="32">
        <v>9</v>
      </c>
      <c r="D58" s="33">
        <v>0.3916</v>
      </c>
      <c r="E58" s="34" t="s">
        <v>61</v>
      </c>
      <c r="F58" s="35"/>
      <c r="G58" s="36">
        <v>15757.09</v>
      </c>
    </row>
    <row r="59" spans="1:7" s="18" customFormat="1" x14ac:dyDescent="0.2">
      <c r="A59" s="24"/>
      <c r="B59" s="31" t="s">
        <v>62</v>
      </c>
      <c r="C59" s="32">
        <v>9</v>
      </c>
      <c r="D59" s="33">
        <v>0.96699999999999997</v>
      </c>
      <c r="E59" s="34" t="s">
        <v>61</v>
      </c>
      <c r="F59" s="35"/>
      <c r="G59" s="36">
        <v>15533.6</v>
      </c>
    </row>
    <row r="60" spans="1:7" s="18" customFormat="1" x14ac:dyDescent="0.2">
      <c r="A60" s="24"/>
      <c r="B60" s="31" t="s">
        <v>63</v>
      </c>
      <c r="C60" s="32">
        <v>9</v>
      </c>
      <c r="D60" s="32">
        <v>3</v>
      </c>
      <c r="E60" s="34" t="s">
        <v>52</v>
      </c>
      <c r="F60" s="35"/>
      <c r="G60" s="36">
        <v>29700</v>
      </c>
    </row>
    <row r="61" spans="1:7" s="18" customFormat="1" x14ac:dyDescent="0.2">
      <c r="A61" s="24"/>
      <c r="B61" s="31" t="s">
        <v>64</v>
      </c>
      <c r="C61" s="32">
        <v>1</v>
      </c>
      <c r="D61" s="33">
        <v>27.9</v>
      </c>
      <c r="E61" s="34" t="s">
        <v>65</v>
      </c>
      <c r="F61" s="35"/>
      <c r="G61" s="36">
        <v>41713.300000000003</v>
      </c>
    </row>
    <row r="62" spans="1:7" s="18" customFormat="1" x14ac:dyDescent="0.2">
      <c r="A62" s="24"/>
      <c r="B62" s="31" t="s">
        <v>66</v>
      </c>
      <c r="C62" s="32">
        <v>1</v>
      </c>
      <c r="D62" s="33">
        <v>160.77000000000001</v>
      </c>
      <c r="E62" s="34" t="s">
        <v>67</v>
      </c>
      <c r="F62" s="35"/>
      <c r="G62" s="36">
        <v>59448.51</v>
      </c>
    </row>
    <row r="63" spans="1:7" s="18" customFormat="1" x14ac:dyDescent="0.2">
      <c r="A63" s="24"/>
      <c r="B63" s="31" t="s">
        <v>68</v>
      </c>
      <c r="C63" s="32">
        <v>1</v>
      </c>
      <c r="D63" s="33">
        <v>27.9</v>
      </c>
      <c r="E63" s="34" t="s">
        <v>69</v>
      </c>
      <c r="F63" s="35"/>
      <c r="G63" s="36">
        <v>165.42</v>
      </c>
    </row>
    <row r="64" spans="1:7" s="18" customFormat="1" x14ac:dyDescent="0.2">
      <c r="A64" s="24"/>
      <c r="B64" s="31" t="s">
        <v>70</v>
      </c>
      <c r="C64" s="32">
        <v>1</v>
      </c>
      <c r="D64" s="33">
        <v>27.9</v>
      </c>
      <c r="E64" s="34" t="s">
        <v>69</v>
      </c>
      <c r="F64" s="35"/>
      <c r="G64" s="36">
        <v>17474.490000000002</v>
      </c>
    </row>
    <row r="65" spans="1:7" s="18" customFormat="1" ht="24" x14ac:dyDescent="0.2">
      <c r="A65" s="24"/>
      <c r="B65" s="42" t="s">
        <v>71</v>
      </c>
      <c r="C65" s="34">
        <v>1</v>
      </c>
      <c r="D65" s="32">
        <v>12</v>
      </c>
      <c r="E65" s="34" t="s">
        <v>72</v>
      </c>
      <c r="F65" s="35"/>
      <c r="G65" s="36">
        <v>2695.21</v>
      </c>
    </row>
    <row r="66" spans="1:7" s="18" customFormat="1" x14ac:dyDescent="0.2">
      <c r="A66" s="24"/>
      <c r="B66" s="42" t="s">
        <v>73</v>
      </c>
      <c r="C66" s="34">
        <v>1</v>
      </c>
      <c r="D66" s="32">
        <v>2</v>
      </c>
      <c r="E66" s="34" t="s">
        <v>52</v>
      </c>
      <c r="F66" s="35"/>
      <c r="G66" s="36">
        <v>3315.04</v>
      </c>
    </row>
    <row r="67" spans="1:7" s="18" customFormat="1" hidden="1" x14ac:dyDescent="0.2">
      <c r="A67" s="24"/>
      <c r="B67" s="43" t="s">
        <v>130</v>
      </c>
      <c r="C67" s="44">
        <v>1</v>
      </c>
      <c r="D67" s="45">
        <v>1</v>
      </c>
      <c r="E67" s="44" t="s">
        <v>131</v>
      </c>
      <c r="F67" s="46">
        <v>2046.2000856957879</v>
      </c>
      <c r="G67" s="49">
        <v>0</v>
      </c>
    </row>
    <row r="68" spans="1:7" s="18" customFormat="1" x14ac:dyDescent="0.2">
      <c r="A68" s="24"/>
      <c r="B68" s="42" t="s">
        <v>74</v>
      </c>
      <c r="C68" s="34">
        <v>1</v>
      </c>
      <c r="D68" s="32">
        <v>2</v>
      </c>
      <c r="E68" s="34" t="s">
        <v>134</v>
      </c>
      <c r="F68" s="33">
        <v>1325</v>
      </c>
      <c r="G68" s="36">
        <v>2650</v>
      </c>
    </row>
    <row r="69" spans="1:7" s="48" customFormat="1" ht="24" customHeight="1" x14ac:dyDescent="0.2">
      <c r="A69" s="47"/>
      <c r="B69" s="111" t="s">
        <v>75</v>
      </c>
      <c r="C69" s="112"/>
      <c r="D69" s="112"/>
      <c r="E69" s="113"/>
      <c r="F69" s="35"/>
      <c r="G69" s="49"/>
    </row>
    <row r="70" spans="1:7" s="18" customFormat="1" hidden="1" x14ac:dyDescent="0.2">
      <c r="A70" s="24"/>
      <c r="B70" s="42"/>
      <c r="C70" s="34"/>
      <c r="D70" s="32"/>
      <c r="E70" s="44"/>
      <c r="F70" s="35"/>
      <c r="G70" s="36"/>
    </row>
    <row r="71" spans="1:7" s="18" customFormat="1" x14ac:dyDescent="0.2">
      <c r="A71" s="24"/>
      <c r="B71" s="42" t="s">
        <v>76</v>
      </c>
      <c r="C71" s="34">
        <v>1</v>
      </c>
      <c r="D71" s="32">
        <v>24</v>
      </c>
      <c r="E71" s="34" t="s">
        <v>77</v>
      </c>
      <c r="F71" s="35"/>
      <c r="G71" s="36">
        <v>5053.51</v>
      </c>
    </row>
    <row r="72" spans="1:7" s="18" customFormat="1" x14ac:dyDescent="0.2">
      <c r="A72" s="24"/>
      <c r="B72" s="37" t="s">
        <v>78</v>
      </c>
      <c r="C72" s="34"/>
      <c r="D72" s="32"/>
      <c r="E72" s="34"/>
      <c r="F72" s="35"/>
      <c r="G72" s="36"/>
    </row>
    <row r="73" spans="1:7" s="18" customFormat="1" x14ac:dyDescent="0.2">
      <c r="A73" s="24"/>
      <c r="B73" s="42" t="s">
        <v>166</v>
      </c>
      <c r="C73" s="34">
        <v>1</v>
      </c>
      <c r="D73" s="32">
        <v>23</v>
      </c>
      <c r="E73" s="34" t="s">
        <v>77</v>
      </c>
      <c r="F73" s="35"/>
      <c r="G73" s="36">
        <v>1511.79</v>
      </c>
    </row>
    <row r="74" spans="1:7" s="18" customFormat="1" x14ac:dyDescent="0.2">
      <c r="A74" s="24"/>
      <c r="B74" s="42" t="s">
        <v>127</v>
      </c>
      <c r="C74" s="34">
        <v>1</v>
      </c>
      <c r="D74" s="32">
        <v>0.6</v>
      </c>
      <c r="E74" s="34" t="s">
        <v>77</v>
      </c>
      <c r="F74" s="35">
        <v>1471.8165000000001</v>
      </c>
      <c r="G74" s="36">
        <v>883.08990000000006</v>
      </c>
    </row>
    <row r="75" spans="1:7" s="18" customFormat="1" x14ac:dyDescent="0.2">
      <c r="A75" s="24"/>
      <c r="B75" s="42" t="s">
        <v>128</v>
      </c>
      <c r="C75" s="34">
        <v>1</v>
      </c>
      <c r="D75" s="32">
        <v>14</v>
      </c>
      <c r="E75" s="34" t="s">
        <v>42</v>
      </c>
      <c r="F75" s="35"/>
      <c r="G75" s="36">
        <v>4862.8996091955869</v>
      </c>
    </row>
    <row r="76" spans="1:7" s="18" customFormat="1" x14ac:dyDescent="0.2">
      <c r="A76" s="24"/>
      <c r="B76" s="37" t="s">
        <v>150</v>
      </c>
      <c r="C76" s="34"/>
      <c r="D76" s="34"/>
      <c r="E76" s="34"/>
      <c r="F76" s="50"/>
      <c r="G76" s="98"/>
    </row>
    <row r="77" spans="1:7" s="18" customFormat="1" ht="24" x14ac:dyDescent="0.2">
      <c r="A77" s="24"/>
      <c r="B77" s="42" t="s">
        <v>79</v>
      </c>
      <c r="C77" s="34">
        <v>1</v>
      </c>
      <c r="D77" s="32">
        <v>1</v>
      </c>
      <c r="E77" s="39" t="s">
        <v>80</v>
      </c>
      <c r="F77" s="35"/>
      <c r="G77" s="36">
        <v>3785.92</v>
      </c>
    </row>
    <row r="78" spans="1:7" s="18" customFormat="1" ht="24" x14ac:dyDescent="0.2">
      <c r="A78" s="24"/>
      <c r="B78" s="42" t="s">
        <v>81</v>
      </c>
      <c r="C78" s="34">
        <v>1</v>
      </c>
      <c r="D78" s="32">
        <v>1</v>
      </c>
      <c r="E78" s="34" t="s">
        <v>82</v>
      </c>
      <c r="F78" s="35"/>
      <c r="G78" s="36">
        <v>1333.69</v>
      </c>
    </row>
    <row r="79" spans="1:7" s="18" customFormat="1" x14ac:dyDescent="0.2">
      <c r="A79" s="24"/>
      <c r="B79" s="42" t="s">
        <v>83</v>
      </c>
      <c r="C79" s="34">
        <v>1</v>
      </c>
      <c r="D79" s="32">
        <v>42</v>
      </c>
      <c r="E79" s="34" t="s">
        <v>52</v>
      </c>
      <c r="F79" s="35"/>
      <c r="G79" s="36">
        <v>2281.86</v>
      </c>
    </row>
    <row r="80" spans="1:7" s="18" customFormat="1" x14ac:dyDescent="0.2">
      <c r="A80" s="24"/>
      <c r="B80" s="42" t="s">
        <v>84</v>
      </c>
      <c r="C80" s="34">
        <v>1</v>
      </c>
      <c r="D80" s="32">
        <v>2</v>
      </c>
      <c r="E80" s="34" t="s">
        <v>52</v>
      </c>
      <c r="F80" s="35"/>
      <c r="G80" s="36">
        <v>217.94</v>
      </c>
    </row>
    <row r="81" spans="1:7" s="18" customFormat="1" x14ac:dyDescent="0.2">
      <c r="A81" s="24"/>
      <c r="B81" s="42" t="s">
        <v>85</v>
      </c>
      <c r="C81" s="34">
        <v>1</v>
      </c>
      <c r="D81" s="32">
        <v>2</v>
      </c>
      <c r="E81" s="34" t="s">
        <v>52</v>
      </c>
      <c r="F81" s="35"/>
      <c r="G81" s="36">
        <v>2038.1799999999998</v>
      </c>
    </row>
    <row r="82" spans="1:7" s="18" customFormat="1" x14ac:dyDescent="0.2">
      <c r="A82" s="24"/>
      <c r="B82" s="42" t="s">
        <v>86</v>
      </c>
      <c r="C82" s="34">
        <v>1</v>
      </c>
      <c r="D82" s="32">
        <v>2</v>
      </c>
      <c r="E82" s="34" t="s">
        <v>52</v>
      </c>
      <c r="F82" s="35"/>
      <c r="G82" s="36">
        <v>110.82</v>
      </c>
    </row>
    <row r="83" spans="1:7" s="18" customFormat="1" x14ac:dyDescent="0.2">
      <c r="A83" s="24"/>
      <c r="B83" s="42" t="s">
        <v>87</v>
      </c>
      <c r="C83" s="34">
        <v>1</v>
      </c>
      <c r="D83" s="32">
        <v>30</v>
      </c>
      <c r="E83" s="34" t="s">
        <v>52</v>
      </c>
      <c r="F83" s="35"/>
      <c r="G83" s="36">
        <f>230.99*D83</f>
        <v>6929.7000000000007</v>
      </c>
    </row>
    <row r="84" spans="1:7" s="18" customFormat="1" x14ac:dyDescent="0.2">
      <c r="A84" s="24"/>
      <c r="B84" s="42" t="s">
        <v>129</v>
      </c>
      <c r="C84" s="34">
        <v>1</v>
      </c>
      <c r="D84" s="32">
        <v>1</v>
      </c>
      <c r="E84" s="34" t="s">
        <v>52</v>
      </c>
      <c r="F84" s="35">
        <v>318.12480000000005</v>
      </c>
      <c r="G84" s="36">
        <v>318.12480000000005</v>
      </c>
    </row>
    <row r="85" spans="1:7" s="18" customFormat="1" x14ac:dyDescent="0.2">
      <c r="A85" s="24"/>
      <c r="B85" s="42" t="s">
        <v>135</v>
      </c>
      <c r="C85" s="34">
        <v>1</v>
      </c>
      <c r="D85" s="32">
        <v>1</v>
      </c>
      <c r="E85" s="34" t="s">
        <v>33</v>
      </c>
      <c r="F85" s="35">
        <v>254.14</v>
      </c>
      <c r="G85" s="36">
        <v>254.14</v>
      </c>
    </row>
    <row r="86" spans="1:7" s="18" customFormat="1" x14ac:dyDescent="0.2">
      <c r="A86" s="24"/>
      <c r="B86" s="42" t="s">
        <v>136</v>
      </c>
      <c r="C86" s="34">
        <v>1</v>
      </c>
      <c r="D86" s="32">
        <v>1</v>
      </c>
      <c r="E86" s="34" t="s">
        <v>33</v>
      </c>
      <c r="F86" s="35">
        <v>834.08</v>
      </c>
      <c r="G86" s="36">
        <v>834.08</v>
      </c>
    </row>
    <row r="87" spans="1:7" s="18" customFormat="1" hidden="1" x14ac:dyDescent="0.2">
      <c r="A87" s="24"/>
      <c r="B87" s="42"/>
      <c r="C87" s="42"/>
      <c r="D87" s="42"/>
      <c r="E87" s="42"/>
      <c r="F87" s="42"/>
      <c r="G87" s="99"/>
    </row>
    <row r="88" spans="1:7" s="18" customFormat="1" x14ac:dyDescent="0.2">
      <c r="A88" s="24"/>
      <c r="B88" s="42" t="s">
        <v>203</v>
      </c>
      <c r="C88" s="34">
        <v>1</v>
      </c>
      <c r="D88" s="32">
        <v>3</v>
      </c>
      <c r="E88" s="34" t="s">
        <v>52</v>
      </c>
      <c r="F88" s="35"/>
      <c r="G88" s="36">
        <v>1050.8800000000001</v>
      </c>
    </row>
    <row r="89" spans="1:7" s="18" customFormat="1" x14ac:dyDescent="0.2">
      <c r="A89" s="24"/>
      <c r="B89" s="42" t="s">
        <v>204</v>
      </c>
      <c r="C89" s="34">
        <v>1</v>
      </c>
      <c r="D89" s="32">
        <v>30</v>
      </c>
      <c r="E89" s="34" t="s">
        <v>52</v>
      </c>
      <c r="F89" s="35"/>
      <c r="G89" s="36">
        <v>2415</v>
      </c>
    </row>
    <row r="90" spans="1:7" s="18" customFormat="1" x14ac:dyDescent="0.2">
      <c r="A90" s="24"/>
      <c r="B90" s="42" t="s">
        <v>205</v>
      </c>
      <c r="C90" s="34">
        <v>1</v>
      </c>
      <c r="D90" s="32">
        <v>40</v>
      </c>
      <c r="E90" s="34" t="s">
        <v>52</v>
      </c>
      <c r="F90" s="35"/>
      <c r="G90" s="36">
        <v>1491.6</v>
      </c>
    </row>
    <row r="91" spans="1:7" s="18" customFormat="1" x14ac:dyDescent="0.2">
      <c r="A91" s="24"/>
      <c r="B91" s="42" t="s">
        <v>137</v>
      </c>
      <c r="C91" s="34">
        <v>1</v>
      </c>
      <c r="D91" s="32">
        <v>2</v>
      </c>
      <c r="E91" s="34" t="s">
        <v>33</v>
      </c>
      <c r="F91" s="35">
        <v>394.88</v>
      </c>
      <c r="G91" s="36">
        <v>789.76</v>
      </c>
    </row>
    <row r="92" spans="1:7" s="18" customFormat="1" hidden="1" x14ac:dyDescent="0.2">
      <c r="A92" s="24"/>
      <c r="B92" s="42"/>
      <c r="C92" s="34"/>
      <c r="D92" s="32"/>
      <c r="E92" s="34"/>
      <c r="F92" s="35"/>
      <c r="G92" s="36"/>
    </row>
    <row r="93" spans="1:7" s="18" customFormat="1" hidden="1" x14ac:dyDescent="0.2">
      <c r="A93" s="24"/>
      <c r="B93" s="42"/>
      <c r="C93" s="34"/>
      <c r="D93" s="32"/>
      <c r="E93" s="34"/>
      <c r="F93" s="35"/>
      <c r="G93" s="36"/>
    </row>
    <row r="94" spans="1:7" s="18" customFormat="1" hidden="1" x14ac:dyDescent="0.2">
      <c r="A94" s="24"/>
      <c r="B94" s="42"/>
      <c r="C94" s="34"/>
      <c r="D94" s="32"/>
      <c r="E94" s="51"/>
      <c r="F94" s="35"/>
      <c r="G94" s="36"/>
    </row>
    <row r="95" spans="1:7" s="18" customFormat="1" hidden="1" x14ac:dyDescent="0.2">
      <c r="A95" s="24"/>
      <c r="B95" s="42"/>
      <c r="C95" s="34"/>
      <c r="D95" s="33"/>
      <c r="E95" s="51"/>
      <c r="F95" s="35"/>
      <c r="G95" s="36"/>
    </row>
    <row r="96" spans="1:7" s="18" customFormat="1" x14ac:dyDescent="0.2">
      <c r="A96" s="24"/>
      <c r="B96" s="52" t="s">
        <v>88</v>
      </c>
      <c r="C96" s="34"/>
      <c r="D96" s="34"/>
      <c r="E96" s="34"/>
      <c r="F96" s="50"/>
      <c r="G96" s="98"/>
    </row>
    <row r="97" spans="1:7" s="18" customFormat="1" ht="24" x14ac:dyDescent="0.2">
      <c r="A97" s="24"/>
      <c r="B97" s="42" t="s">
        <v>239</v>
      </c>
      <c r="C97" s="32">
        <v>165</v>
      </c>
      <c r="D97" s="32">
        <v>258.60000000000002</v>
      </c>
      <c r="E97" s="34" t="s">
        <v>42</v>
      </c>
      <c r="F97" s="35"/>
      <c r="G97" s="36">
        <v>123740.1</v>
      </c>
    </row>
    <row r="98" spans="1:7" s="18" customFormat="1" ht="24" x14ac:dyDescent="0.2">
      <c r="A98" s="24"/>
      <c r="B98" s="42" t="s">
        <v>240</v>
      </c>
      <c r="C98" s="32">
        <v>115</v>
      </c>
      <c r="D98" s="32">
        <v>172.4</v>
      </c>
      <c r="E98" s="34" t="s">
        <v>42</v>
      </c>
      <c r="F98" s="35"/>
      <c r="G98" s="36">
        <v>43617.2</v>
      </c>
    </row>
    <row r="99" spans="1:7" s="109" customFormat="1" ht="14.25" customHeight="1" x14ac:dyDescent="0.25">
      <c r="A99" s="103"/>
      <c r="B99" s="104" t="s">
        <v>241</v>
      </c>
      <c r="C99" s="105">
        <v>18</v>
      </c>
      <c r="D99" s="105">
        <v>258.60000000000002</v>
      </c>
      <c r="E99" s="106" t="s">
        <v>42</v>
      </c>
      <c r="F99" s="107"/>
      <c r="G99" s="108">
        <v>34259.33</v>
      </c>
    </row>
    <row r="100" spans="1:7" s="109" customFormat="1" ht="14.25" customHeight="1" x14ac:dyDescent="0.25">
      <c r="A100" s="103"/>
      <c r="B100" s="104" t="s">
        <v>242</v>
      </c>
      <c r="C100" s="105">
        <v>18</v>
      </c>
      <c r="D100" s="105">
        <v>172.4</v>
      </c>
      <c r="E100" s="106" t="s">
        <v>42</v>
      </c>
      <c r="F100" s="107"/>
      <c r="G100" s="108">
        <v>18557.14</v>
      </c>
    </row>
    <row r="101" spans="1:7" s="18" customFormat="1" x14ac:dyDescent="0.2">
      <c r="A101" s="24"/>
      <c r="B101" s="42" t="s">
        <v>243</v>
      </c>
      <c r="C101" s="32">
        <v>1</v>
      </c>
      <c r="D101" s="32">
        <v>474</v>
      </c>
      <c r="E101" s="34" t="s">
        <v>42</v>
      </c>
      <c r="F101" s="35"/>
      <c r="G101" s="36">
        <v>2348.94</v>
      </c>
    </row>
    <row r="102" spans="1:7" s="18" customFormat="1" x14ac:dyDescent="0.2">
      <c r="A102" s="24"/>
      <c r="B102" s="42" t="s">
        <v>244</v>
      </c>
      <c r="C102" s="32">
        <v>1</v>
      </c>
      <c r="D102" s="32">
        <v>431</v>
      </c>
      <c r="E102" s="34" t="s">
        <v>42</v>
      </c>
      <c r="F102" s="35"/>
      <c r="G102" s="36">
        <v>1469.03</v>
      </c>
    </row>
    <row r="103" spans="1:7" s="18" customFormat="1" x14ac:dyDescent="0.2">
      <c r="A103" s="24"/>
      <c r="B103" s="42" t="s">
        <v>245</v>
      </c>
      <c r="C103" s="32">
        <v>1</v>
      </c>
      <c r="D103" s="32">
        <v>7.5</v>
      </c>
      <c r="E103" s="34" t="s">
        <v>42</v>
      </c>
      <c r="F103" s="35"/>
      <c r="G103" s="36">
        <v>55.09</v>
      </c>
    </row>
    <row r="104" spans="1:7" s="18" customFormat="1" x14ac:dyDescent="0.2">
      <c r="A104" s="24"/>
      <c r="B104" s="42" t="s">
        <v>246</v>
      </c>
      <c r="C104" s="32">
        <v>2</v>
      </c>
      <c r="D104" s="32">
        <v>37.5</v>
      </c>
      <c r="E104" s="34" t="s">
        <v>42</v>
      </c>
      <c r="F104" s="35"/>
      <c r="G104" s="36">
        <v>653.30999999999995</v>
      </c>
    </row>
    <row r="105" spans="1:7" s="18" customFormat="1" ht="48" x14ac:dyDescent="0.2">
      <c r="A105" s="24"/>
      <c r="B105" s="42" t="s">
        <v>247</v>
      </c>
      <c r="C105" s="32">
        <v>0</v>
      </c>
      <c r="D105" s="32">
        <v>0</v>
      </c>
      <c r="E105" s="34">
        <v>0</v>
      </c>
      <c r="F105" s="35"/>
      <c r="G105" s="36">
        <v>0</v>
      </c>
    </row>
    <row r="106" spans="1:7" s="18" customFormat="1" hidden="1" x14ac:dyDescent="0.2">
      <c r="A106" s="24"/>
      <c r="B106" s="42" t="s">
        <v>248</v>
      </c>
      <c r="C106" s="32">
        <v>0</v>
      </c>
      <c r="D106" s="32">
        <v>0</v>
      </c>
      <c r="E106" s="34" t="s">
        <v>42</v>
      </c>
      <c r="F106" s="35"/>
      <c r="G106" s="36">
        <v>0</v>
      </c>
    </row>
    <row r="107" spans="1:7" s="18" customFormat="1" x14ac:dyDescent="0.2">
      <c r="A107" s="24"/>
      <c r="B107" s="42" t="s">
        <v>249</v>
      </c>
      <c r="C107" s="32">
        <v>1</v>
      </c>
      <c r="D107" s="32">
        <v>24</v>
      </c>
      <c r="E107" s="34" t="s">
        <v>42</v>
      </c>
      <c r="F107" s="35"/>
      <c r="G107" s="36">
        <v>166.14</v>
      </c>
    </row>
    <row r="108" spans="1:7" s="18" customFormat="1" x14ac:dyDescent="0.2">
      <c r="A108" s="24"/>
      <c r="B108" s="42" t="s">
        <v>250</v>
      </c>
      <c r="C108" s="32">
        <v>18</v>
      </c>
      <c r="D108" s="32">
        <v>28.8</v>
      </c>
      <c r="E108" s="34" t="s">
        <v>42</v>
      </c>
      <c r="F108" s="35"/>
      <c r="G108" s="36">
        <v>3037.82</v>
      </c>
    </row>
    <row r="109" spans="1:7" s="11" customFormat="1" x14ac:dyDescent="0.2">
      <c r="A109" s="53"/>
      <c r="B109" s="42" t="s">
        <v>251</v>
      </c>
      <c r="C109" s="32">
        <v>1</v>
      </c>
      <c r="D109" s="32">
        <v>33</v>
      </c>
      <c r="E109" s="34" t="s">
        <v>42</v>
      </c>
      <c r="F109" s="35"/>
      <c r="G109" s="36">
        <v>170.97</v>
      </c>
    </row>
    <row r="110" spans="1:7" s="11" customFormat="1" x14ac:dyDescent="0.2">
      <c r="A110" s="53"/>
      <c r="B110" s="42" t="s">
        <v>252</v>
      </c>
      <c r="C110" s="32">
        <v>1</v>
      </c>
      <c r="D110" s="32">
        <v>6.6</v>
      </c>
      <c r="E110" s="34" t="s">
        <v>42</v>
      </c>
      <c r="F110" s="35"/>
      <c r="G110" s="36">
        <v>3.54</v>
      </c>
    </row>
    <row r="111" spans="1:7" s="11" customFormat="1" x14ac:dyDescent="0.2">
      <c r="A111" s="53"/>
      <c r="B111" s="42" t="s">
        <v>253</v>
      </c>
      <c r="C111" s="32">
        <v>1</v>
      </c>
      <c r="D111" s="32">
        <v>72</v>
      </c>
      <c r="E111" s="34" t="s">
        <v>42</v>
      </c>
      <c r="F111" s="35"/>
      <c r="G111" s="36">
        <v>498.42</v>
      </c>
    </row>
    <row r="112" spans="1:7" s="11" customFormat="1" hidden="1" x14ac:dyDescent="0.2">
      <c r="A112" s="53"/>
      <c r="B112" s="42" t="s">
        <v>254</v>
      </c>
      <c r="C112" s="33">
        <v>0</v>
      </c>
      <c r="D112" s="32">
        <v>0</v>
      </c>
      <c r="E112" s="34">
        <v>0</v>
      </c>
      <c r="F112" s="35"/>
      <c r="G112" s="36">
        <v>0</v>
      </c>
    </row>
    <row r="113" spans="1:7" s="11" customFormat="1" hidden="1" x14ac:dyDescent="0.2">
      <c r="A113" s="53"/>
      <c r="B113" s="42" t="s">
        <v>254</v>
      </c>
      <c r="C113" s="33">
        <v>0</v>
      </c>
      <c r="D113" s="32">
        <v>175.5</v>
      </c>
      <c r="E113" s="34" t="s">
        <v>42</v>
      </c>
      <c r="F113" s="35"/>
      <c r="G113" s="36">
        <v>0</v>
      </c>
    </row>
    <row r="114" spans="1:7" s="11" customFormat="1" hidden="1" x14ac:dyDescent="0.2">
      <c r="A114" s="53"/>
      <c r="B114" s="42" t="s">
        <v>255</v>
      </c>
      <c r="C114" s="33">
        <v>0</v>
      </c>
      <c r="D114" s="32">
        <v>90</v>
      </c>
      <c r="E114" s="34" t="s">
        <v>52</v>
      </c>
      <c r="F114" s="35"/>
      <c r="G114" s="36">
        <v>0</v>
      </c>
    </row>
    <row r="115" spans="1:7" s="11" customFormat="1" hidden="1" x14ac:dyDescent="0.2">
      <c r="A115" s="53"/>
      <c r="B115" s="42" t="s">
        <v>256</v>
      </c>
      <c r="C115" s="33">
        <v>0</v>
      </c>
      <c r="D115" s="32">
        <v>33.6</v>
      </c>
      <c r="E115" s="34" t="s">
        <v>201</v>
      </c>
      <c r="F115" s="35"/>
      <c r="G115" s="36">
        <v>0</v>
      </c>
    </row>
    <row r="116" spans="1:7" s="18" customFormat="1" x14ac:dyDescent="0.2">
      <c r="A116" s="24"/>
      <c r="B116" s="29" t="s">
        <v>89</v>
      </c>
      <c r="C116" s="34"/>
      <c r="D116" s="34"/>
      <c r="E116" s="34"/>
      <c r="F116" s="50"/>
      <c r="G116" s="98"/>
    </row>
    <row r="117" spans="1:7" s="18" customFormat="1" x14ac:dyDescent="0.2">
      <c r="A117" s="24"/>
      <c r="B117" s="29" t="s">
        <v>90</v>
      </c>
      <c r="C117" s="34"/>
      <c r="D117" s="34"/>
      <c r="E117" s="34"/>
      <c r="F117" s="50"/>
      <c r="G117" s="98"/>
    </row>
    <row r="118" spans="1:7" s="18" customFormat="1" ht="24" hidden="1" x14ac:dyDescent="0.2">
      <c r="A118" s="24"/>
      <c r="B118" s="42" t="s">
        <v>257</v>
      </c>
      <c r="C118" s="33">
        <v>0</v>
      </c>
      <c r="D118" s="32">
        <v>0</v>
      </c>
      <c r="E118" s="34"/>
      <c r="F118" s="35"/>
      <c r="G118" s="36"/>
    </row>
    <row r="119" spans="1:7" s="18" customFormat="1" ht="24" x14ac:dyDescent="0.2">
      <c r="A119" s="24"/>
      <c r="B119" s="42" t="s">
        <v>258</v>
      </c>
      <c r="C119" s="32">
        <v>3</v>
      </c>
      <c r="D119" s="32">
        <v>1</v>
      </c>
      <c r="E119" s="34" t="s">
        <v>52</v>
      </c>
      <c r="F119" s="35"/>
      <c r="G119" s="36">
        <v>97.77</v>
      </c>
    </row>
    <row r="120" spans="1:7" s="18" customFormat="1" ht="24" hidden="1" x14ac:dyDescent="0.2">
      <c r="A120" s="24"/>
      <c r="B120" s="42" t="s">
        <v>259</v>
      </c>
      <c r="C120" s="32">
        <v>0</v>
      </c>
      <c r="D120" s="32">
        <v>0</v>
      </c>
      <c r="E120" s="34">
        <v>0</v>
      </c>
      <c r="F120" s="35"/>
      <c r="G120" s="36">
        <v>0</v>
      </c>
    </row>
    <row r="121" spans="1:7" s="18" customFormat="1" x14ac:dyDescent="0.2">
      <c r="A121" s="24"/>
      <c r="B121" s="42" t="s">
        <v>260</v>
      </c>
      <c r="C121" s="32">
        <v>8</v>
      </c>
      <c r="D121" s="32">
        <v>1370</v>
      </c>
      <c r="E121" s="34" t="s">
        <v>42</v>
      </c>
      <c r="F121" s="35"/>
      <c r="G121" s="36">
        <v>7452.8</v>
      </c>
    </row>
    <row r="122" spans="1:7" s="18" customFormat="1" ht="15" customHeight="1" x14ac:dyDescent="0.2">
      <c r="A122" s="24"/>
      <c r="B122" s="102" t="s">
        <v>261</v>
      </c>
      <c r="C122" s="32">
        <v>7</v>
      </c>
      <c r="D122" s="32">
        <v>685</v>
      </c>
      <c r="E122" s="34" t="s">
        <v>42</v>
      </c>
      <c r="F122" s="35"/>
      <c r="G122" s="36">
        <v>13953.45</v>
      </c>
    </row>
    <row r="123" spans="1:7" s="18" customFormat="1" ht="24" x14ac:dyDescent="0.2">
      <c r="A123" s="24"/>
      <c r="B123" s="42" t="s">
        <v>220</v>
      </c>
      <c r="C123" s="32">
        <v>1</v>
      </c>
      <c r="D123" s="33">
        <v>0.32879999999999998</v>
      </c>
      <c r="E123" s="34" t="s">
        <v>58</v>
      </c>
      <c r="F123" s="35"/>
      <c r="G123" s="36">
        <v>65.180000000000007</v>
      </c>
    </row>
    <row r="124" spans="1:7" s="18" customFormat="1" ht="12.75" customHeight="1" x14ac:dyDescent="0.2">
      <c r="A124" s="24"/>
      <c r="B124" s="42" t="s">
        <v>219</v>
      </c>
      <c r="C124" s="32">
        <v>8</v>
      </c>
      <c r="D124" s="32">
        <v>13.7</v>
      </c>
      <c r="E124" s="34" t="s">
        <v>42</v>
      </c>
      <c r="F124" s="35"/>
      <c r="G124" s="36">
        <v>179.74</v>
      </c>
    </row>
    <row r="125" spans="1:7" s="18" customFormat="1" ht="24" x14ac:dyDescent="0.2">
      <c r="A125" s="24"/>
      <c r="B125" s="42" t="s">
        <v>262</v>
      </c>
      <c r="C125" s="32">
        <v>1</v>
      </c>
      <c r="D125" s="32">
        <v>13.7</v>
      </c>
      <c r="E125" s="34" t="s">
        <v>42</v>
      </c>
      <c r="F125" s="35"/>
      <c r="G125" s="36">
        <v>300.3</v>
      </c>
    </row>
    <row r="126" spans="1:7" s="18" customFormat="1" x14ac:dyDescent="0.2">
      <c r="A126" s="24"/>
      <c r="B126" s="42" t="s">
        <v>222</v>
      </c>
      <c r="C126" s="32">
        <v>2</v>
      </c>
      <c r="D126" s="32">
        <v>13.7</v>
      </c>
      <c r="E126" s="34" t="s">
        <v>42</v>
      </c>
      <c r="F126" s="35"/>
      <c r="G126" s="36">
        <v>537.86</v>
      </c>
    </row>
    <row r="127" spans="1:7" s="18" customFormat="1" x14ac:dyDescent="0.2">
      <c r="A127" s="24"/>
      <c r="B127" s="42" t="s">
        <v>218</v>
      </c>
      <c r="C127" s="32">
        <v>8</v>
      </c>
      <c r="D127" s="32">
        <v>1370</v>
      </c>
      <c r="E127" s="34" t="s">
        <v>42</v>
      </c>
      <c r="F127" s="35"/>
      <c r="G127" s="36">
        <v>4822.3999999999996</v>
      </c>
    </row>
    <row r="128" spans="1:7" s="18" customFormat="1" ht="24" x14ac:dyDescent="0.2">
      <c r="A128" s="24"/>
      <c r="B128" s="42" t="s">
        <v>263</v>
      </c>
      <c r="C128" s="32">
        <v>4</v>
      </c>
      <c r="D128" s="32">
        <v>685</v>
      </c>
      <c r="E128" s="34" t="s">
        <v>42</v>
      </c>
      <c r="F128" s="35"/>
      <c r="G128" s="36">
        <v>8083</v>
      </c>
    </row>
    <row r="129" spans="1:7" s="18" customFormat="1" x14ac:dyDescent="0.2">
      <c r="A129" s="24"/>
      <c r="B129" s="42" t="s">
        <v>264</v>
      </c>
      <c r="C129" s="32">
        <v>1</v>
      </c>
      <c r="D129" s="32">
        <v>10.799999999999999</v>
      </c>
      <c r="E129" s="34" t="s">
        <v>58</v>
      </c>
      <c r="F129" s="35"/>
      <c r="G129" s="36">
        <v>1222.24</v>
      </c>
    </row>
    <row r="130" spans="1:7" s="18" customFormat="1" x14ac:dyDescent="0.2">
      <c r="A130" s="24"/>
      <c r="B130" s="42" t="s">
        <v>265</v>
      </c>
      <c r="C130" s="32">
        <v>1</v>
      </c>
      <c r="D130" s="32">
        <v>10.799999999999999</v>
      </c>
      <c r="E130" s="34" t="s">
        <v>58</v>
      </c>
      <c r="F130" s="35"/>
      <c r="G130" s="36">
        <v>1759.97</v>
      </c>
    </row>
    <row r="131" spans="1:7" s="18" customFormat="1" x14ac:dyDescent="0.2">
      <c r="A131" s="24"/>
      <c r="B131" s="42" t="s">
        <v>221</v>
      </c>
      <c r="C131" s="32">
        <v>1</v>
      </c>
      <c r="D131" s="32">
        <v>205.6</v>
      </c>
      <c r="E131" s="34" t="s">
        <v>42</v>
      </c>
      <c r="F131" s="35"/>
      <c r="G131" s="36">
        <v>585.96</v>
      </c>
    </row>
    <row r="132" spans="1:7" s="18" customFormat="1" ht="24" hidden="1" x14ac:dyDescent="0.2">
      <c r="A132" s="24"/>
      <c r="B132" s="42" t="s">
        <v>266</v>
      </c>
      <c r="C132" s="32">
        <v>0</v>
      </c>
      <c r="D132" s="32">
        <v>0</v>
      </c>
      <c r="E132" s="34">
        <v>0</v>
      </c>
      <c r="F132" s="35"/>
      <c r="G132" s="36">
        <v>0</v>
      </c>
    </row>
    <row r="133" spans="1:7" s="18" customFormat="1" x14ac:dyDescent="0.2">
      <c r="A133" s="24"/>
      <c r="B133" s="42" t="s">
        <v>226</v>
      </c>
      <c r="C133" s="32">
        <v>77</v>
      </c>
      <c r="D133" s="32">
        <v>6</v>
      </c>
      <c r="E133" s="34" t="s">
        <v>52</v>
      </c>
      <c r="F133" s="35"/>
      <c r="G133" s="36">
        <v>6375.3600000000006</v>
      </c>
    </row>
    <row r="134" spans="1:7" s="18" customFormat="1" hidden="1" x14ac:dyDescent="0.2">
      <c r="A134" s="24"/>
      <c r="B134" s="42" t="s">
        <v>267</v>
      </c>
      <c r="C134" s="32">
        <v>0</v>
      </c>
      <c r="D134" s="32">
        <v>0</v>
      </c>
      <c r="E134" s="34">
        <v>0</v>
      </c>
      <c r="F134" s="35"/>
      <c r="G134" s="36">
        <v>0</v>
      </c>
    </row>
    <row r="135" spans="1:7" s="18" customFormat="1" x14ac:dyDescent="0.2">
      <c r="A135" s="24"/>
      <c r="B135" s="42" t="s">
        <v>224</v>
      </c>
      <c r="C135" s="32">
        <v>12</v>
      </c>
      <c r="D135" s="32">
        <v>77</v>
      </c>
      <c r="E135" s="34" t="s">
        <v>42</v>
      </c>
      <c r="F135" s="35"/>
      <c r="G135" s="36">
        <v>3594.36</v>
      </c>
    </row>
    <row r="136" spans="1:7" s="18" customFormat="1" hidden="1" x14ac:dyDescent="0.2">
      <c r="A136" s="24"/>
      <c r="B136" s="42" t="s">
        <v>268</v>
      </c>
      <c r="C136" s="32">
        <v>0</v>
      </c>
      <c r="D136" s="32">
        <v>0</v>
      </c>
      <c r="E136" s="34" t="s">
        <v>269</v>
      </c>
      <c r="F136" s="35"/>
      <c r="G136" s="36">
        <v>0</v>
      </c>
    </row>
    <row r="137" spans="1:7" s="18" customFormat="1" hidden="1" x14ac:dyDescent="0.2">
      <c r="A137" s="24"/>
      <c r="B137" s="42" t="s">
        <v>227</v>
      </c>
      <c r="C137" s="32"/>
      <c r="D137" s="32"/>
      <c r="E137" s="34"/>
      <c r="F137" s="35"/>
      <c r="G137" s="36"/>
    </row>
    <row r="138" spans="1:7" s="18" customFormat="1" x14ac:dyDescent="0.2">
      <c r="A138" s="24"/>
      <c r="B138" s="29" t="s">
        <v>91</v>
      </c>
      <c r="C138" s="32"/>
      <c r="D138" s="32"/>
      <c r="E138" s="51"/>
      <c r="F138" s="35"/>
      <c r="G138" s="36"/>
    </row>
    <row r="139" spans="1:7" s="18" customFormat="1" hidden="1" x14ac:dyDescent="0.2">
      <c r="A139" s="24"/>
      <c r="B139" s="42" t="s">
        <v>270</v>
      </c>
      <c r="C139" s="33"/>
      <c r="D139" s="32"/>
      <c r="E139" s="34"/>
      <c r="F139" s="35"/>
      <c r="G139" s="36"/>
    </row>
    <row r="140" spans="1:7" s="18" customFormat="1" ht="24" x14ac:dyDescent="0.2">
      <c r="A140" s="24"/>
      <c r="B140" s="42" t="s">
        <v>271</v>
      </c>
      <c r="C140" s="32">
        <v>49</v>
      </c>
      <c r="D140" s="32">
        <v>1370</v>
      </c>
      <c r="E140" s="34" t="s">
        <v>42</v>
      </c>
      <c r="F140" s="35"/>
      <c r="G140" s="36">
        <v>26180.7</v>
      </c>
    </row>
    <row r="141" spans="1:7" s="11" customFormat="1" x14ac:dyDescent="0.2">
      <c r="A141" s="53"/>
      <c r="B141" s="42" t="s">
        <v>221</v>
      </c>
      <c r="C141" s="32">
        <v>1</v>
      </c>
      <c r="D141" s="32">
        <v>205.6</v>
      </c>
      <c r="E141" s="34" t="s">
        <v>42</v>
      </c>
      <c r="F141" s="35"/>
      <c r="G141" s="36">
        <v>2151.06</v>
      </c>
    </row>
    <row r="142" spans="1:7" s="18" customFormat="1" ht="24" hidden="1" x14ac:dyDescent="0.2">
      <c r="A142" s="24"/>
      <c r="B142" s="42" t="s">
        <v>266</v>
      </c>
      <c r="C142" s="32">
        <v>0</v>
      </c>
      <c r="D142" s="32">
        <v>0</v>
      </c>
      <c r="E142" s="34">
        <v>0</v>
      </c>
      <c r="F142" s="35"/>
      <c r="G142" s="36">
        <v>0</v>
      </c>
    </row>
    <row r="143" spans="1:7" s="18" customFormat="1" x14ac:dyDescent="0.2">
      <c r="A143" s="24"/>
      <c r="B143" s="42" t="s">
        <v>226</v>
      </c>
      <c r="C143" s="32">
        <v>105</v>
      </c>
      <c r="D143" s="32">
        <v>6</v>
      </c>
      <c r="E143" s="34" t="s">
        <v>52</v>
      </c>
      <c r="F143" s="35"/>
      <c r="G143" s="36">
        <v>8719.9599999999991</v>
      </c>
    </row>
    <row r="144" spans="1:7" s="18" customFormat="1" hidden="1" x14ac:dyDescent="0.2">
      <c r="A144" s="24"/>
      <c r="B144" s="42" t="s">
        <v>272</v>
      </c>
      <c r="C144" s="32">
        <v>0</v>
      </c>
      <c r="D144" s="32">
        <v>0</v>
      </c>
      <c r="E144" s="34">
        <v>0</v>
      </c>
      <c r="F144" s="35"/>
      <c r="G144" s="36">
        <v>0</v>
      </c>
    </row>
    <row r="145" spans="1:7" s="18" customFormat="1" x14ac:dyDescent="0.2">
      <c r="A145" s="24"/>
      <c r="B145" s="42" t="s">
        <v>231</v>
      </c>
      <c r="C145" s="32">
        <v>49</v>
      </c>
      <c r="D145" s="32">
        <v>4430</v>
      </c>
      <c r="E145" s="34" t="s">
        <v>42</v>
      </c>
      <c r="F145" s="35"/>
      <c r="G145" s="36">
        <v>80315.899999999994</v>
      </c>
    </row>
    <row r="146" spans="1:7" s="18" customFormat="1" ht="24" x14ac:dyDescent="0.2">
      <c r="A146" s="24"/>
      <c r="B146" s="42" t="s">
        <v>273</v>
      </c>
      <c r="C146" s="32">
        <v>1</v>
      </c>
      <c r="D146" s="32">
        <v>4430</v>
      </c>
      <c r="E146" s="34" t="s">
        <v>42</v>
      </c>
      <c r="F146" s="35"/>
      <c r="G146" s="36">
        <v>22637.3</v>
      </c>
    </row>
    <row r="147" spans="1:7" s="18" customFormat="1" x14ac:dyDescent="0.2">
      <c r="A147" s="24"/>
      <c r="B147" s="42" t="s">
        <v>233</v>
      </c>
      <c r="C147" s="32">
        <v>2</v>
      </c>
      <c r="D147" s="32">
        <v>4430</v>
      </c>
      <c r="E147" s="34" t="s">
        <v>42</v>
      </c>
      <c r="F147" s="35"/>
      <c r="G147" s="36">
        <v>5867.38</v>
      </c>
    </row>
    <row r="148" spans="1:7" s="18" customFormat="1" x14ac:dyDescent="0.2">
      <c r="A148" s="24"/>
      <c r="B148" s="42" t="s">
        <v>234</v>
      </c>
      <c r="C148" s="32">
        <v>2</v>
      </c>
      <c r="D148" s="32">
        <v>4430</v>
      </c>
      <c r="E148" s="34" t="s">
        <v>42</v>
      </c>
      <c r="F148" s="35"/>
      <c r="G148" s="36">
        <v>4008.81</v>
      </c>
    </row>
    <row r="149" spans="1:7" s="18" customFormat="1" hidden="1" x14ac:dyDescent="0.2">
      <c r="A149" s="24"/>
      <c r="B149" s="42" t="s">
        <v>267</v>
      </c>
      <c r="C149" s="32">
        <v>0</v>
      </c>
      <c r="D149" s="32">
        <v>0</v>
      </c>
      <c r="E149" s="34">
        <v>0</v>
      </c>
      <c r="F149" s="35"/>
      <c r="G149" s="36">
        <v>0</v>
      </c>
    </row>
    <row r="150" spans="1:7" s="18" customFormat="1" x14ac:dyDescent="0.2">
      <c r="A150" s="24"/>
      <c r="B150" s="42" t="s">
        <v>224</v>
      </c>
      <c r="C150" s="32">
        <v>29</v>
      </c>
      <c r="D150" s="32">
        <v>77</v>
      </c>
      <c r="E150" s="34" t="s">
        <v>42</v>
      </c>
      <c r="F150" s="35"/>
      <c r="G150" s="36">
        <v>3014.55</v>
      </c>
    </row>
    <row r="151" spans="1:7" s="18" customFormat="1" x14ac:dyDescent="0.2">
      <c r="A151" s="24"/>
      <c r="B151" s="42" t="s">
        <v>43</v>
      </c>
      <c r="C151" s="32">
        <v>1</v>
      </c>
      <c r="D151" s="32">
        <v>39</v>
      </c>
      <c r="E151" s="34" t="s">
        <v>44</v>
      </c>
      <c r="F151" s="35">
        <v>23.189492307692301</v>
      </c>
      <c r="G151" s="36">
        <v>904.39019999999982</v>
      </c>
    </row>
    <row r="152" spans="1:7" s="18" customFormat="1" hidden="1" x14ac:dyDescent="0.2">
      <c r="A152" s="24"/>
      <c r="B152" s="42" t="s">
        <v>227</v>
      </c>
      <c r="C152" s="32"/>
      <c r="D152" s="32"/>
      <c r="E152" s="34"/>
      <c r="F152" s="35"/>
      <c r="G152" s="36"/>
    </row>
    <row r="153" spans="1:7" s="18" customFormat="1" x14ac:dyDescent="0.2">
      <c r="A153" s="24"/>
      <c r="B153" s="54" t="s">
        <v>92</v>
      </c>
      <c r="C153" s="51"/>
      <c r="D153" s="34"/>
      <c r="E153" s="34"/>
      <c r="F153" s="35"/>
      <c r="G153" s="36"/>
    </row>
    <row r="154" spans="1:7" s="18" customFormat="1" ht="24" x14ac:dyDescent="0.2">
      <c r="A154" s="24"/>
      <c r="B154" s="42" t="s">
        <v>93</v>
      </c>
      <c r="C154" s="51">
        <v>9</v>
      </c>
      <c r="D154" s="34">
        <v>4665.1099999999997</v>
      </c>
      <c r="E154" s="51" t="s">
        <v>94</v>
      </c>
      <c r="F154" s="35">
        <v>1.24</v>
      </c>
      <c r="G154" s="36">
        <f>D154*F154*C154</f>
        <v>52062.6276</v>
      </c>
    </row>
    <row r="155" spans="1:7" s="18" customFormat="1" x14ac:dyDescent="0.2">
      <c r="A155" s="24"/>
      <c r="B155" s="54" t="s">
        <v>95</v>
      </c>
      <c r="C155" s="51"/>
      <c r="D155" s="34"/>
      <c r="E155" s="34"/>
      <c r="F155" s="35"/>
      <c r="G155" s="36"/>
    </row>
    <row r="156" spans="1:7" s="18" customFormat="1" ht="24" x14ac:dyDescent="0.2">
      <c r="A156" s="24"/>
      <c r="B156" s="42" t="s">
        <v>96</v>
      </c>
      <c r="C156" s="51">
        <f>C154</f>
        <v>9</v>
      </c>
      <c r="D156" s="34">
        <f>D154</f>
        <v>4665.1099999999997</v>
      </c>
      <c r="E156" s="51" t="s">
        <v>94</v>
      </c>
      <c r="F156" s="35">
        <v>3.16</v>
      </c>
      <c r="G156" s="36">
        <f>D156*F156*C156</f>
        <v>132675.72839999999</v>
      </c>
    </row>
    <row r="157" spans="1:7" s="18" customFormat="1" x14ac:dyDescent="0.2">
      <c r="A157" s="24"/>
      <c r="B157" s="123" t="s">
        <v>97</v>
      </c>
      <c r="C157" s="123"/>
      <c r="D157" s="123"/>
      <c r="E157" s="123"/>
      <c r="F157" s="123"/>
      <c r="G157" s="123"/>
    </row>
    <row r="158" spans="1:7" s="2" customFormat="1" ht="12" x14ac:dyDescent="0.2">
      <c r="A158" s="24"/>
      <c r="B158" s="54" t="s">
        <v>151</v>
      </c>
      <c r="C158" s="51"/>
      <c r="D158" s="51"/>
      <c r="E158" s="51"/>
      <c r="F158" s="51"/>
      <c r="G158" s="55"/>
    </row>
    <row r="159" spans="1:7" s="2" customFormat="1" ht="12" x14ac:dyDescent="0.2">
      <c r="A159" s="24"/>
      <c r="B159" s="56" t="s">
        <v>27</v>
      </c>
      <c r="C159" s="51">
        <v>1</v>
      </c>
      <c r="D159" s="57">
        <v>0.20980000000000001</v>
      </c>
      <c r="E159" s="58" t="s">
        <v>28</v>
      </c>
      <c r="F159" s="59">
        <v>2064.41</v>
      </c>
      <c r="G159" s="60">
        <f>ROUND(C159*D159*F159,2)</f>
        <v>433.11</v>
      </c>
    </row>
    <row r="160" spans="1:7" s="2" customFormat="1" ht="12" hidden="1" x14ac:dyDescent="0.2">
      <c r="A160" s="24"/>
      <c r="B160" s="56">
        <v>0</v>
      </c>
      <c r="C160" s="51"/>
      <c r="D160" s="57"/>
      <c r="E160" s="58" t="s">
        <v>42</v>
      </c>
      <c r="F160" s="59">
        <v>0</v>
      </c>
      <c r="G160" s="60">
        <f t="shared" ref="G160:G209" si="0">ROUND(C160*D160*F160,2)</f>
        <v>0</v>
      </c>
    </row>
    <row r="161" spans="1:7" s="2" customFormat="1" ht="12" x14ac:dyDescent="0.2">
      <c r="A161" s="24"/>
      <c r="B161" s="56" t="s">
        <v>152</v>
      </c>
      <c r="C161" s="51">
        <v>1</v>
      </c>
      <c r="D161" s="57">
        <v>967</v>
      </c>
      <c r="E161" s="58" t="s">
        <v>42</v>
      </c>
      <c r="F161" s="59">
        <v>0.74</v>
      </c>
      <c r="G161" s="60">
        <f t="shared" si="0"/>
        <v>715.58</v>
      </c>
    </row>
    <row r="162" spans="1:7" s="2" customFormat="1" ht="12" hidden="1" x14ac:dyDescent="0.2">
      <c r="A162" s="24"/>
      <c r="B162" s="56" t="s">
        <v>153</v>
      </c>
      <c r="C162" s="51">
        <v>1</v>
      </c>
      <c r="D162" s="57">
        <v>0</v>
      </c>
      <c r="E162" s="58" t="s">
        <v>52</v>
      </c>
      <c r="F162" s="59">
        <v>59.14</v>
      </c>
      <c r="G162" s="60">
        <f t="shared" si="0"/>
        <v>0</v>
      </c>
    </row>
    <row r="163" spans="1:7" s="2" customFormat="1" ht="12" hidden="1" x14ac:dyDescent="0.2">
      <c r="A163" s="24"/>
      <c r="B163" s="56" t="s">
        <v>154</v>
      </c>
      <c r="C163" s="51">
        <v>1</v>
      </c>
      <c r="D163" s="57">
        <v>0</v>
      </c>
      <c r="E163" s="58" t="s">
        <v>52</v>
      </c>
      <c r="F163" s="59">
        <v>59.14</v>
      </c>
      <c r="G163" s="60">
        <f t="shared" si="0"/>
        <v>0</v>
      </c>
    </row>
    <row r="164" spans="1:7" s="2" customFormat="1" ht="12" hidden="1" x14ac:dyDescent="0.2">
      <c r="A164" s="24"/>
      <c r="B164" s="56"/>
      <c r="C164" s="51"/>
      <c r="D164" s="57"/>
      <c r="E164" s="58" t="s">
        <v>52</v>
      </c>
      <c r="F164" s="59"/>
      <c r="G164" s="60">
        <f t="shared" si="0"/>
        <v>0</v>
      </c>
    </row>
    <row r="165" spans="1:7" s="2" customFormat="1" ht="12" hidden="1" x14ac:dyDescent="0.2">
      <c r="A165" s="24"/>
      <c r="B165" s="56"/>
      <c r="C165" s="51"/>
      <c r="D165" s="57"/>
      <c r="E165" s="58">
        <v>0</v>
      </c>
      <c r="F165" s="59"/>
      <c r="G165" s="60">
        <f t="shared" si="0"/>
        <v>0</v>
      </c>
    </row>
    <row r="166" spans="1:7" s="2" customFormat="1" ht="12" hidden="1" x14ac:dyDescent="0.2">
      <c r="A166" s="24"/>
      <c r="B166" s="56"/>
      <c r="C166" s="51"/>
      <c r="D166" s="57"/>
      <c r="E166" s="58">
        <v>0</v>
      </c>
      <c r="F166" s="59"/>
      <c r="G166" s="60">
        <f t="shared" si="0"/>
        <v>0</v>
      </c>
    </row>
    <row r="167" spans="1:7" s="2" customFormat="1" ht="12" hidden="1" x14ac:dyDescent="0.2">
      <c r="A167" s="24"/>
      <c r="B167" s="56"/>
      <c r="C167" s="51"/>
      <c r="D167" s="57"/>
      <c r="E167" s="58">
        <v>0</v>
      </c>
      <c r="F167" s="59"/>
      <c r="G167" s="60">
        <f t="shared" si="0"/>
        <v>0</v>
      </c>
    </row>
    <row r="168" spans="1:7" s="2" customFormat="1" ht="12" hidden="1" x14ac:dyDescent="0.2">
      <c r="A168" s="24"/>
      <c r="B168" s="56"/>
      <c r="C168" s="51"/>
      <c r="D168" s="57"/>
      <c r="E168" s="58" t="s">
        <v>42</v>
      </c>
      <c r="F168" s="59">
        <v>0</v>
      </c>
      <c r="G168" s="60">
        <f t="shared" si="0"/>
        <v>0</v>
      </c>
    </row>
    <row r="169" spans="1:7" s="2" customFormat="1" ht="12" x14ac:dyDescent="0.2">
      <c r="A169" s="24"/>
      <c r="B169" s="56" t="s">
        <v>27</v>
      </c>
      <c r="C169" s="51">
        <v>1</v>
      </c>
      <c r="D169" s="57">
        <v>10.9648</v>
      </c>
      <c r="E169" s="58" t="s">
        <v>35</v>
      </c>
      <c r="F169" s="59">
        <v>271.45</v>
      </c>
      <c r="G169" s="60">
        <f t="shared" si="0"/>
        <v>2976.39</v>
      </c>
    </row>
    <row r="170" spans="1:7" s="2" customFormat="1" ht="12" hidden="1" x14ac:dyDescent="0.2">
      <c r="A170" s="24"/>
      <c r="B170" s="56">
        <v>0</v>
      </c>
      <c r="C170" s="51"/>
      <c r="D170" s="57">
        <v>0</v>
      </c>
      <c r="E170" s="58" t="s">
        <v>42</v>
      </c>
      <c r="F170" s="59">
        <v>0</v>
      </c>
      <c r="G170" s="60">
        <f t="shared" si="0"/>
        <v>0</v>
      </c>
    </row>
    <row r="171" spans="1:7" s="2" customFormat="1" ht="24" x14ac:dyDescent="0.2">
      <c r="A171" s="24"/>
      <c r="B171" s="56" t="s">
        <v>37</v>
      </c>
      <c r="C171" s="51">
        <v>1</v>
      </c>
      <c r="D171" s="57">
        <v>1.583</v>
      </c>
      <c r="E171" s="58" t="s">
        <v>38</v>
      </c>
      <c r="F171" s="59">
        <v>1571.64</v>
      </c>
      <c r="G171" s="60">
        <f t="shared" si="0"/>
        <v>2487.91</v>
      </c>
    </row>
    <row r="172" spans="1:7" s="2" customFormat="1" ht="12" hidden="1" x14ac:dyDescent="0.2">
      <c r="A172" s="24"/>
      <c r="B172" s="56">
        <v>0</v>
      </c>
      <c r="C172" s="51"/>
      <c r="D172" s="57">
        <v>0</v>
      </c>
      <c r="E172" s="58">
        <v>0</v>
      </c>
      <c r="F172" s="59">
        <v>0</v>
      </c>
      <c r="G172" s="60">
        <f t="shared" si="0"/>
        <v>0</v>
      </c>
    </row>
    <row r="173" spans="1:7" s="2" customFormat="1" ht="24" hidden="1" customHeight="1" x14ac:dyDescent="0.2">
      <c r="A173" s="24"/>
      <c r="B173" s="56" t="s">
        <v>155</v>
      </c>
      <c r="C173" s="51">
        <v>1</v>
      </c>
      <c r="D173" s="57">
        <v>0</v>
      </c>
      <c r="E173" s="58" t="s">
        <v>42</v>
      </c>
      <c r="F173" s="59">
        <v>51.98</v>
      </c>
      <c r="G173" s="60">
        <f t="shared" si="0"/>
        <v>0</v>
      </c>
    </row>
    <row r="174" spans="1:7" s="2" customFormat="1" ht="12" hidden="1" x14ac:dyDescent="0.2">
      <c r="A174" s="24"/>
      <c r="B174" s="56">
        <v>0</v>
      </c>
      <c r="C174" s="51"/>
      <c r="D174" s="57">
        <v>0</v>
      </c>
      <c r="E174" s="58">
        <v>0</v>
      </c>
      <c r="F174" s="59">
        <v>0</v>
      </c>
      <c r="G174" s="60">
        <f t="shared" si="0"/>
        <v>0</v>
      </c>
    </row>
    <row r="175" spans="1:7" s="2" customFormat="1" ht="12" x14ac:dyDescent="0.2">
      <c r="A175" s="24"/>
      <c r="B175" s="56" t="s">
        <v>156</v>
      </c>
      <c r="C175" s="51">
        <v>1</v>
      </c>
      <c r="D175" s="57">
        <v>323.10000000000002</v>
      </c>
      <c r="E175" s="58" t="s">
        <v>42</v>
      </c>
      <c r="F175" s="59">
        <v>0.66</v>
      </c>
      <c r="G175" s="60">
        <f t="shared" si="0"/>
        <v>213.25</v>
      </c>
    </row>
    <row r="176" spans="1:7" s="2" customFormat="1" ht="12" x14ac:dyDescent="0.2">
      <c r="A176" s="24"/>
      <c r="B176" s="56" t="s">
        <v>157</v>
      </c>
      <c r="C176" s="51">
        <v>1</v>
      </c>
      <c r="D176" s="57">
        <v>2</v>
      </c>
      <c r="E176" s="58" t="s">
        <v>52</v>
      </c>
      <c r="F176" s="59">
        <v>66.72</v>
      </c>
      <c r="G176" s="60">
        <f t="shared" si="0"/>
        <v>133.44</v>
      </c>
    </row>
    <row r="177" spans="1:7" s="2" customFormat="1" ht="12" hidden="1" x14ac:dyDescent="0.2">
      <c r="A177" s="24"/>
      <c r="B177" s="56">
        <v>0</v>
      </c>
      <c r="C177" s="51"/>
      <c r="D177" s="57">
        <v>0</v>
      </c>
      <c r="E177" s="58">
        <v>0</v>
      </c>
      <c r="F177" s="59"/>
      <c r="G177" s="60">
        <f>ROUND(C177*D177*F177,2)</f>
        <v>0</v>
      </c>
    </row>
    <row r="178" spans="1:7" s="2" customFormat="1" ht="12" hidden="1" x14ac:dyDescent="0.2">
      <c r="A178" s="24"/>
      <c r="B178" s="56">
        <v>0</v>
      </c>
      <c r="C178" s="51"/>
      <c r="D178" s="57">
        <v>0</v>
      </c>
      <c r="E178" s="58">
        <v>0</v>
      </c>
      <c r="F178" s="59">
        <v>0</v>
      </c>
      <c r="G178" s="60">
        <f t="shared" si="0"/>
        <v>0</v>
      </c>
    </row>
    <row r="179" spans="1:7" s="2" customFormat="1" ht="12" hidden="1" x14ac:dyDescent="0.2">
      <c r="A179" s="24"/>
      <c r="B179" s="56">
        <v>0</v>
      </c>
      <c r="C179" s="51"/>
      <c r="D179" s="57">
        <v>0</v>
      </c>
      <c r="E179" s="58">
        <v>0</v>
      </c>
      <c r="F179" s="59"/>
      <c r="G179" s="60">
        <f t="shared" si="0"/>
        <v>0</v>
      </c>
    </row>
    <row r="180" spans="1:7" s="2" customFormat="1" ht="12" hidden="1" x14ac:dyDescent="0.2">
      <c r="A180" s="24"/>
      <c r="B180" s="56" t="s">
        <v>158</v>
      </c>
      <c r="C180" s="51"/>
      <c r="D180" s="57">
        <v>0</v>
      </c>
      <c r="E180" s="58" t="s">
        <v>52</v>
      </c>
      <c r="F180" s="59"/>
      <c r="G180" s="60">
        <f t="shared" si="0"/>
        <v>0</v>
      </c>
    </row>
    <row r="181" spans="1:7" s="2" customFormat="1" ht="12" hidden="1" x14ac:dyDescent="0.2">
      <c r="A181" s="24"/>
      <c r="B181" s="56" t="s">
        <v>159</v>
      </c>
      <c r="C181" s="51"/>
      <c r="D181" s="57">
        <v>0</v>
      </c>
      <c r="E181" s="58" t="s">
        <v>42</v>
      </c>
      <c r="F181" s="59"/>
      <c r="G181" s="60">
        <f t="shared" si="0"/>
        <v>0</v>
      </c>
    </row>
    <row r="182" spans="1:7" s="2" customFormat="1" ht="12" hidden="1" x14ac:dyDescent="0.2">
      <c r="A182" s="24"/>
      <c r="B182" s="56" t="s">
        <v>160</v>
      </c>
      <c r="C182" s="51"/>
      <c r="D182" s="57">
        <v>0</v>
      </c>
      <c r="E182" s="58" t="s">
        <v>52</v>
      </c>
      <c r="F182" s="59"/>
      <c r="G182" s="60">
        <f t="shared" si="0"/>
        <v>0</v>
      </c>
    </row>
    <row r="183" spans="1:7" s="2" customFormat="1" ht="12" hidden="1" x14ac:dyDescent="0.2">
      <c r="A183" s="24"/>
      <c r="B183" s="56">
        <v>0</v>
      </c>
      <c r="C183" s="51"/>
      <c r="D183" s="57">
        <v>0</v>
      </c>
      <c r="E183" s="58">
        <v>0</v>
      </c>
      <c r="F183" s="59"/>
      <c r="G183" s="60">
        <f t="shared" si="0"/>
        <v>0</v>
      </c>
    </row>
    <row r="184" spans="1:7" s="2" customFormat="1" ht="12" hidden="1" x14ac:dyDescent="0.2">
      <c r="A184" s="24"/>
      <c r="B184" s="56">
        <v>0</v>
      </c>
      <c r="C184" s="51"/>
      <c r="D184" s="57">
        <v>0</v>
      </c>
      <c r="E184" s="58" t="s">
        <v>42</v>
      </c>
      <c r="F184" s="59">
        <v>0</v>
      </c>
      <c r="G184" s="60">
        <f t="shared" si="0"/>
        <v>0</v>
      </c>
    </row>
    <row r="185" spans="1:7" s="2" customFormat="1" ht="12" hidden="1" x14ac:dyDescent="0.2">
      <c r="A185" s="24"/>
      <c r="B185" s="56">
        <v>0</v>
      </c>
      <c r="C185" s="51"/>
      <c r="D185" s="57">
        <v>0</v>
      </c>
      <c r="E185" s="58">
        <v>0</v>
      </c>
      <c r="F185" s="59">
        <v>0</v>
      </c>
      <c r="G185" s="60">
        <f t="shared" si="0"/>
        <v>0</v>
      </c>
    </row>
    <row r="186" spans="1:7" s="2" customFormat="1" ht="12" hidden="1" x14ac:dyDescent="0.2">
      <c r="A186" s="24"/>
      <c r="B186" s="56" t="s">
        <v>161</v>
      </c>
      <c r="C186" s="51">
        <v>1</v>
      </c>
      <c r="D186" s="57">
        <v>0</v>
      </c>
      <c r="E186" s="58" t="s">
        <v>42</v>
      </c>
      <c r="F186" s="59">
        <v>46.12</v>
      </c>
      <c r="G186" s="60">
        <f t="shared" si="0"/>
        <v>0</v>
      </c>
    </row>
    <row r="187" spans="1:7" s="2" customFormat="1" ht="12" hidden="1" x14ac:dyDescent="0.2">
      <c r="A187" s="24"/>
      <c r="B187" s="56">
        <v>0</v>
      </c>
      <c r="C187" s="51"/>
      <c r="D187" s="57">
        <v>0</v>
      </c>
      <c r="E187" s="58">
        <v>0</v>
      </c>
      <c r="F187" s="59"/>
      <c r="G187" s="60">
        <f t="shared" si="0"/>
        <v>0</v>
      </c>
    </row>
    <row r="188" spans="1:7" s="2" customFormat="1" ht="12" hidden="1" x14ac:dyDescent="0.2">
      <c r="A188" s="24"/>
      <c r="B188" s="56">
        <v>0</v>
      </c>
      <c r="C188" s="51"/>
      <c r="D188" s="57">
        <v>0</v>
      </c>
      <c r="E188" s="58">
        <v>0</v>
      </c>
      <c r="F188" s="59"/>
      <c r="G188" s="60">
        <f t="shared" si="0"/>
        <v>0</v>
      </c>
    </row>
    <row r="189" spans="1:7" s="2" customFormat="1" ht="12" hidden="1" x14ac:dyDescent="0.2">
      <c r="A189" s="24"/>
      <c r="B189" s="56">
        <v>0</v>
      </c>
      <c r="C189" s="51"/>
      <c r="D189" s="57">
        <v>0</v>
      </c>
      <c r="E189" s="58">
        <v>0</v>
      </c>
      <c r="F189" s="59"/>
      <c r="G189" s="60">
        <f t="shared" si="0"/>
        <v>0</v>
      </c>
    </row>
    <row r="190" spans="1:7" s="2" customFormat="1" ht="12" hidden="1" x14ac:dyDescent="0.2">
      <c r="A190" s="24"/>
      <c r="B190" s="56">
        <v>0</v>
      </c>
      <c r="C190" s="51"/>
      <c r="D190" s="57">
        <v>0</v>
      </c>
      <c r="E190" s="58">
        <v>0</v>
      </c>
      <c r="F190" s="59"/>
      <c r="G190" s="60">
        <f t="shared" si="0"/>
        <v>0</v>
      </c>
    </row>
    <row r="191" spans="1:7" s="2" customFormat="1" ht="12" hidden="1" x14ac:dyDescent="0.2">
      <c r="A191" s="24"/>
      <c r="B191" s="56">
        <v>0</v>
      </c>
      <c r="C191" s="51"/>
      <c r="D191" s="57">
        <v>0</v>
      </c>
      <c r="E191" s="58">
        <v>0</v>
      </c>
      <c r="F191" s="59"/>
      <c r="G191" s="60">
        <f t="shared" si="0"/>
        <v>0</v>
      </c>
    </row>
    <row r="192" spans="1:7" s="2" customFormat="1" ht="12" hidden="1" x14ac:dyDescent="0.2">
      <c r="A192" s="24"/>
      <c r="B192" s="56">
        <v>0</v>
      </c>
      <c r="C192" s="51"/>
      <c r="D192" s="57">
        <v>0</v>
      </c>
      <c r="E192" s="58">
        <v>0</v>
      </c>
      <c r="F192" s="59"/>
      <c r="G192" s="60">
        <f t="shared" si="0"/>
        <v>0</v>
      </c>
    </row>
    <row r="193" spans="1:7" s="2" customFormat="1" ht="12" hidden="1" x14ac:dyDescent="0.2">
      <c r="A193" s="24"/>
      <c r="B193" s="56">
        <v>0</v>
      </c>
      <c r="C193" s="51"/>
      <c r="D193" s="57">
        <v>0</v>
      </c>
      <c r="E193" s="58">
        <v>0</v>
      </c>
      <c r="F193" s="59"/>
      <c r="G193" s="60">
        <f t="shared" si="0"/>
        <v>0</v>
      </c>
    </row>
    <row r="194" spans="1:7" s="2" customFormat="1" ht="12" hidden="1" x14ac:dyDescent="0.2">
      <c r="A194" s="24"/>
      <c r="B194" s="56">
        <v>0</v>
      </c>
      <c r="C194" s="51"/>
      <c r="D194" s="57">
        <v>0</v>
      </c>
      <c r="E194" s="58">
        <v>0</v>
      </c>
      <c r="F194" s="59"/>
      <c r="G194" s="60">
        <f t="shared" si="0"/>
        <v>0</v>
      </c>
    </row>
    <row r="195" spans="1:7" s="2" customFormat="1" ht="12" hidden="1" x14ac:dyDescent="0.2">
      <c r="A195" s="24"/>
      <c r="B195" s="56" t="s">
        <v>162</v>
      </c>
      <c r="C195" s="51"/>
      <c r="D195" s="57">
        <v>0</v>
      </c>
      <c r="E195" s="58" t="s">
        <v>52</v>
      </c>
      <c r="F195" s="59"/>
      <c r="G195" s="60">
        <f t="shared" si="0"/>
        <v>0</v>
      </c>
    </row>
    <row r="196" spans="1:7" s="2" customFormat="1" ht="12" hidden="1" customHeight="1" x14ac:dyDescent="0.2">
      <c r="A196" s="24"/>
      <c r="B196" s="56" t="s">
        <v>163</v>
      </c>
      <c r="C196" s="51"/>
      <c r="D196" s="57">
        <v>0</v>
      </c>
      <c r="E196" s="58" t="s">
        <v>52</v>
      </c>
      <c r="F196" s="59"/>
      <c r="G196" s="60">
        <f t="shared" si="0"/>
        <v>0</v>
      </c>
    </row>
    <row r="197" spans="1:7" s="2" customFormat="1" ht="12" hidden="1" x14ac:dyDescent="0.2">
      <c r="A197" s="24"/>
      <c r="B197" s="56">
        <v>0</v>
      </c>
      <c r="C197" s="51"/>
      <c r="D197" s="57">
        <v>0</v>
      </c>
      <c r="E197" s="58">
        <v>0</v>
      </c>
      <c r="F197" s="59"/>
      <c r="G197" s="60">
        <f t="shared" si="0"/>
        <v>0</v>
      </c>
    </row>
    <row r="198" spans="1:7" s="2" customFormat="1" ht="12" hidden="1" x14ac:dyDescent="0.2">
      <c r="A198" s="24"/>
      <c r="B198" s="56">
        <v>0</v>
      </c>
      <c r="C198" s="51"/>
      <c r="D198" s="57">
        <v>0</v>
      </c>
      <c r="E198" s="58">
        <v>0</v>
      </c>
      <c r="F198" s="59"/>
      <c r="G198" s="60">
        <f t="shared" si="0"/>
        <v>0</v>
      </c>
    </row>
    <row r="199" spans="1:7" s="2" customFormat="1" ht="12" hidden="1" x14ac:dyDescent="0.2">
      <c r="A199" s="24"/>
      <c r="B199" s="56">
        <v>0</v>
      </c>
      <c r="C199" s="51"/>
      <c r="D199" s="57">
        <v>0</v>
      </c>
      <c r="E199" s="58">
        <v>0</v>
      </c>
      <c r="F199" s="59"/>
      <c r="G199" s="60">
        <f t="shared" si="0"/>
        <v>0</v>
      </c>
    </row>
    <row r="200" spans="1:7" s="2" customFormat="1" ht="12" hidden="1" x14ac:dyDescent="0.2">
      <c r="A200" s="24"/>
      <c r="B200" s="56">
        <v>0</v>
      </c>
      <c r="C200" s="51"/>
      <c r="D200" s="57">
        <v>0</v>
      </c>
      <c r="E200" s="58">
        <v>0</v>
      </c>
      <c r="F200" s="59">
        <v>0</v>
      </c>
      <c r="G200" s="60">
        <f t="shared" si="0"/>
        <v>0</v>
      </c>
    </row>
    <row r="201" spans="1:7" s="2" customFormat="1" ht="12" hidden="1" x14ac:dyDescent="0.2">
      <c r="A201" s="24"/>
      <c r="B201" s="56">
        <v>0</v>
      </c>
      <c r="C201" s="51"/>
      <c r="D201" s="57">
        <v>0</v>
      </c>
      <c r="E201" s="58">
        <v>0</v>
      </c>
      <c r="F201" s="59"/>
      <c r="G201" s="60">
        <f t="shared" si="0"/>
        <v>0</v>
      </c>
    </row>
    <row r="202" spans="1:7" s="2" customFormat="1" ht="12" hidden="1" x14ac:dyDescent="0.2">
      <c r="A202" s="24"/>
      <c r="B202" s="56">
        <v>0</v>
      </c>
      <c r="C202" s="51"/>
      <c r="D202" s="57">
        <v>0</v>
      </c>
      <c r="E202" s="58">
        <v>0</v>
      </c>
      <c r="F202" s="59"/>
      <c r="G202" s="60">
        <f t="shared" si="0"/>
        <v>0</v>
      </c>
    </row>
    <row r="203" spans="1:7" s="2" customFormat="1" ht="12" hidden="1" x14ac:dyDescent="0.2">
      <c r="A203" s="24"/>
      <c r="B203" s="56">
        <v>0</v>
      </c>
      <c r="C203" s="51"/>
      <c r="D203" s="57">
        <v>0</v>
      </c>
      <c r="E203" s="58" t="s">
        <v>42</v>
      </c>
      <c r="F203" s="59">
        <v>0</v>
      </c>
      <c r="G203" s="60">
        <f t="shared" si="0"/>
        <v>0</v>
      </c>
    </row>
    <row r="204" spans="1:7" s="2" customFormat="1" ht="12" hidden="1" x14ac:dyDescent="0.2">
      <c r="A204" s="24"/>
      <c r="B204" s="56" t="s">
        <v>47</v>
      </c>
      <c r="C204" s="51">
        <v>2</v>
      </c>
      <c r="D204" s="57">
        <v>0</v>
      </c>
      <c r="E204" s="58" t="s">
        <v>28</v>
      </c>
      <c r="F204" s="59">
        <v>0</v>
      </c>
      <c r="G204" s="60">
        <f t="shared" si="0"/>
        <v>0</v>
      </c>
    </row>
    <row r="205" spans="1:7" s="2" customFormat="1" ht="12" hidden="1" x14ac:dyDescent="0.2">
      <c r="A205" s="24"/>
      <c r="B205" s="56">
        <v>0</v>
      </c>
      <c r="C205" s="51"/>
      <c r="D205" s="57">
        <v>0</v>
      </c>
      <c r="E205" s="58">
        <v>0</v>
      </c>
      <c r="F205" s="59">
        <v>0</v>
      </c>
      <c r="G205" s="60">
        <f t="shared" si="0"/>
        <v>0</v>
      </c>
    </row>
    <row r="206" spans="1:7" s="2" customFormat="1" ht="12" hidden="1" x14ac:dyDescent="0.2">
      <c r="A206" s="24"/>
      <c r="B206" s="56">
        <v>0</v>
      </c>
      <c r="C206" s="51"/>
      <c r="D206" s="57">
        <v>0</v>
      </c>
      <c r="E206" s="58">
        <v>0</v>
      </c>
      <c r="F206" s="59"/>
      <c r="G206" s="60">
        <f t="shared" si="0"/>
        <v>0</v>
      </c>
    </row>
    <row r="207" spans="1:7" s="2" customFormat="1" ht="12" hidden="1" x14ac:dyDescent="0.2">
      <c r="A207" s="24"/>
      <c r="B207" s="56">
        <v>0</v>
      </c>
      <c r="C207" s="51"/>
      <c r="D207" s="57">
        <v>0</v>
      </c>
      <c r="E207" s="58">
        <v>0</v>
      </c>
      <c r="F207" s="59"/>
      <c r="G207" s="60">
        <f t="shared" si="0"/>
        <v>0</v>
      </c>
    </row>
    <row r="208" spans="1:7" s="2" customFormat="1" ht="12" hidden="1" x14ac:dyDescent="0.2">
      <c r="A208" s="24"/>
      <c r="B208" s="56">
        <v>0</v>
      </c>
      <c r="C208" s="51"/>
      <c r="D208" s="57">
        <v>0</v>
      </c>
      <c r="E208" s="58" t="s">
        <v>42</v>
      </c>
      <c r="F208" s="59">
        <v>0</v>
      </c>
      <c r="G208" s="60">
        <f t="shared" si="0"/>
        <v>0</v>
      </c>
    </row>
    <row r="209" spans="1:7" s="2" customFormat="1" ht="23.25" customHeight="1" x14ac:dyDescent="0.2">
      <c r="A209" s="24"/>
      <c r="B209" s="56" t="s">
        <v>164</v>
      </c>
      <c r="C209" s="51">
        <v>1</v>
      </c>
      <c r="D209" s="57">
        <v>0.3916</v>
      </c>
      <c r="E209" s="58" t="s">
        <v>50</v>
      </c>
      <c r="F209" s="59">
        <v>6869.78</v>
      </c>
      <c r="G209" s="60">
        <f t="shared" si="0"/>
        <v>2690.21</v>
      </c>
    </row>
    <row r="210" spans="1:7" s="2" customFormat="1" ht="12" hidden="1" x14ac:dyDescent="0.2">
      <c r="A210" s="24"/>
      <c r="B210" s="56"/>
      <c r="C210" s="51"/>
      <c r="D210" s="57"/>
      <c r="E210" s="58"/>
      <c r="F210" s="59"/>
      <c r="G210" s="60"/>
    </row>
    <row r="211" spans="1:7" s="2" customFormat="1" ht="12" hidden="1" x14ac:dyDescent="0.2">
      <c r="A211" s="24"/>
      <c r="B211" s="56"/>
      <c r="C211" s="51"/>
      <c r="D211" s="57"/>
      <c r="E211" s="58"/>
      <c r="F211" s="59"/>
      <c r="G211" s="60"/>
    </row>
    <row r="212" spans="1:7" s="2" customFormat="1" ht="12" hidden="1" x14ac:dyDescent="0.2">
      <c r="A212" s="24"/>
      <c r="B212" s="56"/>
      <c r="C212" s="51"/>
      <c r="D212" s="57"/>
      <c r="E212" s="58"/>
      <c r="F212" s="59"/>
      <c r="G212" s="60"/>
    </row>
    <row r="213" spans="1:7" s="2" customFormat="1" ht="12" hidden="1" x14ac:dyDescent="0.2">
      <c r="A213" s="24"/>
      <c r="B213" s="56"/>
      <c r="C213" s="51"/>
      <c r="D213" s="57"/>
      <c r="E213" s="58"/>
      <c r="F213" s="59"/>
      <c r="G213" s="60"/>
    </row>
    <row r="214" spans="1:7" s="2" customFormat="1" ht="12" hidden="1" x14ac:dyDescent="0.2">
      <c r="A214" s="24"/>
      <c r="B214" s="56"/>
      <c r="C214" s="51"/>
      <c r="D214" s="57"/>
      <c r="E214" s="58"/>
      <c r="F214" s="59"/>
      <c r="G214" s="60"/>
    </row>
    <row r="215" spans="1:7" s="2" customFormat="1" ht="12" hidden="1" x14ac:dyDescent="0.2">
      <c r="A215" s="24"/>
      <c r="B215" s="56"/>
      <c r="C215" s="51"/>
      <c r="D215" s="57"/>
      <c r="E215" s="58"/>
      <c r="F215" s="59"/>
      <c r="G215" s="60"/>
    </row>
    <row r="216" spans="1:7" s="2" customFormat="1" ht="12" hidden="1" x14ac:dyDescent="0.2">
      <c r="A216" s="24"/>
      <c r="B216" s="56"/>
      <c r="C216" s="51"/>
      <c r="D216" s="57"/>
      <c r="E216" s="58"/>
      <c r="F216" s="59"/>
      <c r="G216" s="60"/>
    </row>
    <row r="217" spans="1:7" s="2" customFormat="1" ht="12" hidden="1" x14ac:dyDescent="0.2">
      <c r="A217" s="24"/>
      <c r="B217" s="56"/>
      <c r="C217" s="51"/>
      <c r="D217" s="57"/>
      <c r="E217" s="58"/>
      <c r="F217" s="59"/>
      <c r="G217" s="60"/>
    </row>
    <row r="218" spans="1:7" s="2" customFormat="1" ht="12" hidden="1" x14ac:dyDescent="0.2">
      <c r="A218" s="24"/>
      <c r="B218" s="56"/>
      <c r="C218" s="51"/>
      <c r="D218" s="57"/>
      <c r="E218" s="58"/>
      <c r="F218" s="59"/>
      <c r="G218" s="60"/>
    </row>
    <row r="219" spans="1:7" s="2" customFormat="1" ht="12" hidden="1" x14ac:dyDescent="0.2">
      <c r="A219" s="24"/>
      <c r="B219" s="56"/>
      <c r="C219" s="51"/>
      <c r="D219" s="57"/>
      <c r="E219" s="58"/>
      <c r="F219" s="59"/>
      <c r="G219" s="60"/>
    </row>
    <row r="220" spans="1:7" s="2" customFormat="1" ht="12" hidden="1" x14ac:dyDescent="0.2">
      <c r="A220" s="24"/>
      <c r="B220" s="56"/>
      <c r="C220" s="51"/>
      <c r="D220" s="57"/>
      <c r="E220" s="58"/>
      <c r="F220" s="59"/>
      <c r="G220" s="60"/>
    </row>
    <row r="221" spans="1:7" s="2" customFormat="1" ht="12" hidden="1" x14ac:dyDescent="0.2">
      <c r="A221" s="24"/>
      <c r="B221" s="56"/>
      <c r="C221" s="51"/>
      <c r="D221" s="57"/>
      <c r="E221" s="58"/>
      <c r="F221" s="59"/>
      <c r="G221" s="60"/>
    </row>
    <row r="222" spans="1:7" s="2" customFormat="1" ht="12" hidden="1" x14ac:dyDescent="0.2">
      <c r="A222" s="24"/>
      <c r="B222" s="61" t="s">
        <v>165</v>
      </c>
      <c r="C222" s="51"/>
      <c r="D222" s="57"/>
      <c r="E222" s="58"/>
      <c r="F222" s="59"/>
      <c r="G222" s="60"/>
    </row>
    <row r="223" spans="1:7" s="2" customFormat="1" ht="12" hidden="1" x14ac:dyDescent="0.2">
      <c r="A223" s="24"/>
      <c r="B223" s="56" t="s">
        <v>166</v>
      </c>
      <c r="C223" s="51">
        <v>1</v>
      </c>
      <c r="D223" s="57">
        <v>0</v>
      </c>
      <c r="E223" s="58" t="s">
        <v>167</v>
      </c>
      <c r="F223" s="59">
        <v>106.81</v>
      </c>
      <c r="G223" s="60">
        <f t="shared" ref="G223" si="1">ROUND(C223*D223*F223,2)</f>
        <v>0</v>
      </c>
    </row>
    <row r="224" spans="1:7" s="2" customFormat="1" ht="12" x14ac:dyDescent="0.2">
      <c r="A224" s="24"/>
      <c r="B224" s="61" t="s">
        <v>168</v>
      </c>
      <c r="C224" s="51"/>
      <c r="D224" s="57"/>
      <c r="E224" s="58"/>
      <c r="F224" s="59"/>
      <c r="G224" s="60"/>
    </row>
    <row r="225" spans="1:7" s="2" customFormat="1" ht="24" hidden="1" x14ac:dyDescent="0.2">
      <c r="A225" s="24"/>
      <c r="B225" s="61" t="s">
        <v>169</v>
      </c>
      <c r="C225" s="51"/>
      <c r="D225" s="57"/>
      <c r="E225" s="58"/>
      <c r="F225" s="59"/>
      <c r="G225" s="60"/>
    </row>
    <row r="226" spans="1:7" s="2" customFormat="1" ht="37.5" hidden="1" customHeight="1" x14ac:dyDescent="0.2">
      <c r="A226" s="24">
        <v>1</v>
      </c>
      <c r="B226" s="56" t="s">
        <v>170</v>
      </c>
      <c r="C226" s="51">
        <v>1</v>
      </c>
      <c r="D226" s="57">
        <v>0</v>
      </c>
      <c r="E226" s="58" t="s">
        <v>94</v>
      </c>
      <c r="F226" s="59">
        <v>0</v>
      </c>
      <c r="G226" s="60">
        <f t="shared" ref="G226" si="2">ROUND(C226*D226*F226,2)</f>
        <v>0</v>
      </c>
    </row>
    <row r="227" spans="1:7" s="2" customFormat="1" ht="12" x14ac:dyDescent="0.2">
      <c r="A227" s="24"/>
      <c r="B227" s="61" t="s">
        <v>171</v>
      </c>
      <c r="C227" s="51"/>
      <c r="D227" s="57"/>
      <c r="E227" s="58"/>
      <c r="F227" s="59"/>
      <c r="G227" s="60"/>
    </row>
    <row r="228" spans="1:7" s="2" customFormat="1" ht="12" hidden="1" x14ac:dyDescent="0.2">
      <c r="A228" s="24"/>
      <c r="B228" s="61">
        <v>0</v>
      </c>
      <c r="C228" s="51"/>
      <c r="D228" s="57"/>
      <c r="E228" s="58"/>
      <c r="F228" s="59"/>
      <c r="G228" s="60"/>
    </row>
    <row r="229" spans="1:7" s="2" customFormat="1" ht="36" x14ac:dyDescent="0.2">
      <c r="A229" s="24"/>
      <c r="B229" s="56" t="s">
        <v>172</v>
      </c>
      <c r="C229" s="51">
        <v>1</v>
      </c>
      <c r="D229" s="57">
        <v>18</v>
      </c>
      <c r="E229" s="58" t="s">
        <v>52</v>
      </c>
      <c r="F229" s="59">
        <v>77</v>
      </c>
      <c r="G229" s="60">
        <f t="shared" ref="G229:G230" si="3">ROUND(C229*D229*F229,2)</f>
        <v>1386</v>
      </c>
    </row>
    <row r="230" spans="1:7" s="2" customFormat="1" ht="12" hidden="1" x14ac:dyDescent="0.2">
      <c r="A230" s="24"/>
      <c r="B230" s="56" t="s">
        <v>173</v>
      </c>
      <c r="C230" s="51">
        <v>1</v>
      </c>
      <c r="D230" s="57">
        <v>0</v>
      </c>
      <c r="E230" s="58" t="s">
        <v>52</v>
      </c>
      <c r="F230" s="59">
        <v>207.28</v>
      </c>
      <c r="G230" s="60">
        <f t="shared" si="3"/>
        <v>0</v>
      </c>
    </row>
    <row r="231" spans="1:7" s="2" customFormat="1" ht="12" x14ac:dyDescent="0.2">
      <c r="A231" s="24"/>
      <c r="B231" s="61" t="s">
        <v>174</v>
      </c>
      <c r="C231" s="51"/>
      <c r="D231" s="62"/>
      <c r="E231" s="58"/>
      <c r="F231" s="59"/>
      <c r="G231" s="60"/>
    </row>
    <row r="232" spans="1:7" s="2" customFormat="1" ht="12" hidden="1" x14ac:dyDescent="0.2">
      <c r="A232" s="24"/>
      <c r="B232" s="61">
        <v>0</v>
      </c>
      <c r="C232" s="51"/>
      <c r="D232" s="62"/>
      <c r="E232" s="58"/>
      <c r="F232" s="59"/>
      <c r="G232" s="60"/>
    </row>
    <row r="233" spans="1:7" s="2" customFormat="1" ht="36" x14ac:dyDescent="0.2">
      <c r="A233" s="63"/>
      <c r="B233" s="56" t="s">
        <v>175</v>
      </c>
      <c r="C233" s="51">
        <v>1</v>
      </c>
      <c r="D233" s="57">
        <v>30</v>
      </c>
      <c r="E233" s="58" t="s">
        <v>52</v>
      </c>
      <c r="F233" s="59">
        <v>77</v>
      </c>
      <c r="G233" s="60">
        <f t="shared" ref="G233:G235" si="4">ROUND(C233*D233*F233,2)</f>
        <v>2310</v>
      </c>
    </row>
    <row r="234" spans="1:7" s="2" customFormat="1" ht="12" hidden="1" x14ac:dyDescent="0.2">
      <c r="A234" s="63"/>
      <c r="B234" s="61" t="s">
        <v>176</v>
      </c>
      <c r="C234" s="34"/>
      <c r="D234" s="62">
        <v>0</v>
      </c>
      <c r="E234" s="58" t="s">
        <v>42</v>
      </c>
      <c r="F234" s="59">
        <v>0</v>
      </c>
      <c r="G234" s="60">
        <f t="shared" si="4"/>
        <v>0</v>
      </c>
    </row>
    <row r="235" spans="1:7" s="2" customFormat="1" ht="24" hidden="1" x14ac:dyDescent="0.2">
      <c r="A235" s="63"/>
      <c r="B235" s="56" t="s">
        <v>177</v>
      </c>
      <c r="C235" s="51">
        <v>1</v>
      </c>
      <c r="D235" s="57">
        <v>0</v>
      </c>
      <c r="E235" s="58" t="s">
        <v>77</v>
      </c>
      <c r="F235" s="59">
        <v>199.04</v>
      </c>
      <c r="G235" s="60">
        <f t="shared" si="4"/>
        <v>0</v>
      </c>
    </row>
    <row r="236" spans="1:7" s="2" customFormat="1" ht="12" x14ac:dyDescent="0.2">
      <c r="A236" s="64"/>
      <c r="B236" s="61" t="s">
        <v>178</v>
      </c>
      <c r="C236" s="34"/>
      <c r="D236" s="57"/>
      <c r="E236" s="58"/>
      <c r="F236" s="59"/>
      <c r="G236" s="60"/>
    </row>
    <row r="237" spans="1:7" s="2" customFormat="1" ht="24" hidden="1" customHeight="1" x14ac:dyDescent="0.2">
      <c r="A237" s="64"/>
      <c r="B237" s="61">
        <v>0</v>
      </c>
      <c r="C237" s="34"/>
      <c r="D237" s="57"/>
      <c r="E237" s="58"/>
      <c r="F237" s="59"/>
      <c r="G237" s="60"/>
    </row>
    <row r="238" spans="1:7" s="2" customFormat="1" ht="24" x14ac:dyDescent="0.2">
      <c r="A238" s="64"/>
      <c r="B238" s="56" t="s">
        <v>179</v>
      </c>
      <c r="C238" s="51">
        <v>1</v>
      </c>
      <c r="D238" s="57">
        <v>84</v>
      </c>
      <c r="E238" s="58" t="s">
        <v>52</v>
      </c>
      <c r="F238" s="59">
        <v>50.07</v>
      </c>
      <c r="G238" s="60">
        <f t="shared" ref="G238:G243" si="5">ROUND(C238*D238*F238,2)</f>
        <v>4205.88</v>
      </c>
    </row>
    <row r="239" spans="1:7" s="2" customFormat="1" ht="24" x14ac:dyDescent="0.2">
      <c r="A239" s="64"/>
      <c r="B239" s="56" t="s">
        <v>180</v>
      </c>
      <c r="C239" s="51">
        <v>1</v>
      </c>
      <c r="D239" s="57">
        <v>0.15670000000000001</v>
      </c>
      <c r="E239" s="58" t="s">
        <v>61</v>
      </c>
      <c r="F239" s="59">
        <v>6492.1425894058921</v>
      </c>
      <c r="G239" s="60">
        <f t="shared" si="5"/>
        <v>1017.32</v>
      </c>
    </row>
    <row r="240" spans="1:7" s="2" customFormat="1" ht="23.25" customHeight="1" x14ac:dyDescent="0.2">
      <c r="A240" s="64"/>
      <c r="B240" s="56" t="s">
        <v>181</v>
      </c>
      <c r="C240" s="51">
        <v>1</v>
      </c>
      <c r="D240" s="57">
        <v>0.96699999999999997</v>
      </c>
      <c r="E240" s="101" t="s">
        <v>182</v>
      </c>
      <c r="F240" s="59">
        <v>2597.02</v>
      </c>
      <c r="G240" s="60">
        <f t="shared" si="5"/>
        <v>2511.3200000000002</v>
      </c>
    </row>
    <row r="241" spans="1:7" s="2" customFormat="1" ht="12" x14ac:dyDescent="0.2">
      <c r="A241" s="64"/>
      <c r="B241" s="56" t="s">
        <v>183</v>
      </c>
      <c r="C241" s="65">
        <v>13</v>
      </c>
      <c r="D241" s="62">
        <v>3</v>
      </c>
      <c r="E241" s="58" t="s">
        <v>52</v>
      </c>
      <c r="F241" s="59">
        <v>389.5</v>
      </c>
      <c r="G241" s="60">
        <f t="shared" si="5"/>
        <v>15190.5</v>
      </c>
    </row>
    <row r="242" spans="1:7" s="2" customFormat="1" ht="24" hidden="1" x14ac:dyDescent="0.2">
      <c r="A242" s="64"/>
      <c r="B242" s="56" t="s">
        <v>64</v>
      </c>
      <c r="C242" s="51">
        <v>1</v>
      </c>
      <c r="D242" s="57">
        <v>0</v>
      </c>
      <c r="E242" s="58" t="s">
        <v>65</v>
      </c>
      <c r="F242" s="59">
        <v>2175.58</v>
      </c>
      <c r="G242" s="60">
        <f t="shared" si="5"/>
        <v>0</v>
      </c>
    </row>
    <row r="243" spans="1:7" s="2" customFormat="1" ht="24" hidden="1" x14ac:dyDescent="0.2">
      <c r="A243" s="64"/>
      <c r="B243" s="56" t="s">
        <v>66</v>
      </c>
      <c r="C243" s="51">
        <v>1</v>
      </c>
      <c r="D243" s="57">
        <v>0</v>
      </c>
      <c r="E243" s="58" t="s">
        <v>184</v>
      </c>
      <c r="F243" s="59">
        <v>1260.72</v>
      </c>
      <c r="G243" s="60">
        <f t="shared" si="5"/>
        <v>0</v>
      </c>
    </row>
    <row r="244" spans="1:7" s="2" customFormat="1" ht="12" hidden="1" x14ac:dyDescent="0.2">
      <c r="A244" s="63"/>
      <c r="B244" s="56"/>
      <c r="C244" s="34"/>
      <c r="D244" s="57"/>
      <c r="E244" s="58"/>
      <c r="F244" s="59"/>
      <c r="G244" s="60"/>
    </row>
    <row r="245" spans="1:7" s="2" customFormat="1" ht="12" hidden="1" x14ac:dyDescent="0.2">
      <c r="A245" s="63"/>
      <c r="B245" s="56" t="s">
        <v>68</v>
      </c>
      <c r="C245" s="51">
        <v>1</v>
      </c>
      <c r="D245" s="57">
        <v>0</v>
      </c>
      <c r="E245" s="58" t="s">
        <v>52</v>
      </c>
      <c r="F245" s="59">
        <v>161.82</v>
      </c>
      <c r="G245" s="60">
        <f t="shared" ref="G245:G249" si="6">ROUND(C245*D245*F245,2)</f>
        <v>0</v>
      </c>
    </row>
    <row r="246" spans="1:7" s="2" customFormat="1" ht="12" hidden="1" x14ac:dyDescent="0.2">
      <c r="A246" s="63"/>
      <c r="B246" s="56" t="s">
        <v>185</v>
      </c>
      <c r="C246" s="51">
        <v>1</v>
      </c>
      <c r="D246" s="57">
        <v>0</v>
      </c>
      <c r="E246" s="58" t="s">
        <v>69</v>
      </c>
      <c r="F246" s="59">
        <v>912.13</v>
      </c>
      <c r="G246" s="60">
        <f t="shared" si="6"/>
        <v>0</v>
      </c>
    </row>
    <row r="247" spans="1:7" s="2" customFormat="1" ht="24" hidden="1" x14ac:dyDescent="0.2">
      <c r="A247" s="63"/>
      <c r="B247" s="56" t="s">
        <v>71</v>
      </c>
      <c r="C247" s="51">
        <v>1</v>
      </c>
      <c r="D247" s="57">
        <v>0</v>
      </c>
      <c r="E247" s="58" t="s">
        <v>72</v>
      </c>
      <c r="F247" s="59">
        <v>337.76</v>
      </c>
      <c r="G247" s="60">
        <f t="shared" si="6"/>
        <v>0</v>
      </c>
    </row>
    <row r="248" spans="1:7" s="2" customFormat="1" ht="12" hidden="1" x14ac:dyDescent="0.2">
      <c r="A248" s="63"/>
      <c r="B248" s="56" t="s">
        <v>186</v>
      </c>
      <c r="C248" s="51">
        <v>1</v>
      </c>
      <c r="D248" s="57">
        <v>0</v>
      </c>
      <c r="E248" s="58" t="s">
        <v>52</v>
      </c>
      <c r="F248" s="59">
        <v>649.21</v>
      </c>
      <c r="G248" s="60">
        <f t="shared" si="6"/>
        <v>0</v>
      </c>
    </row>
    <row r="249" spans="1:7" s="2" customFormat="1" ht="12" hidden="1" x14ac:dyDescent="0.2">
      <c r="A249" s="63"/>
      <c r="B249" s="56" t="s">
        <v>187</v>
      </c>
      <c r="C249" s="51">
        <v>1</v>
      </c>
      <c r="D249" s="57">
        <v>0</v>
      </c>
      <c r="E249" s="58" t="s">
        <v>52</v>
      </c>
      <c r="F249" s="59">
        <v>258.56</v>
      </c>
      <c r="G249" s="60">
        <f t="shared" si="6"/>
        <v>0</v>
      </c>
    </row>
    <row r="250" spans="1:7" s="2" customFormat="1" ht="12" hidden="1" x14ac:dyDescent="0.2">
      <c r="A250" s="63"/>
      <c r="B250" s="56"/>
      <c r="C250" s="34"/>
      <c r="D250" s="57"/>
      <c r="E250" s="58"/>
      <c r="F250" s="59"/>
      <c r="G250" s="60"/>
    </row>
    <row r="251" spans="1:7" s="2" customFormat="1" ht="12" hidden="1" x14ac:dyDescent="0.2">
      <c r="A251" s="63"/>
      <c r="B251" s="56"/>
      <c r="C251" s="34"/>
      <c r="D251" s="57"/>
      <c r="E251" s="58"/>
      <c r="F251" s="59"/>
      <c r="G251" s="60"/>
    </row>
    <row r="252" spans="1:7" s="2" customFormat="1" ht="12" hidden="1" x14ac:dyDescent="0.2">
      <c r="A252" s="63"/>
      <c r="B252" s="56"/>
      <c r="C252" s="34"/>
      <c r="D252" s="57"/>
      <c r="E252" s="58"/>
      <c r="F252" s="59"/>
      <c r="G252" s="60"/>
    </row>
    <row r="253" spans="1:7" s="2" customFormat="1" ht="12" x14ac:dyDescent="0.2">
      <c r="A253" s="63"/>
      <c r="B253" s="61" t="s">
        <v>188</v>
      </c>
      <c r="C253" s="34"/>
      <c r="D253" s="57"/>
      <c r="E253" s="58"/>
      <c r="F253" s="59"/>
      <c r="G253" s="60"/>
    </row>
    <row r="254" spans="1:7" s="2" customFormat="1" ht="12" x14ac:dyDescent="0.2">
      <c r="A254" s="63"/>
      <c r="B254" s="56" t="s">
        <v>63</v>
      </c>
      <c r="C254" s="51">
        <v>1</v>
      </c>
      <c r="D254" s="62">
        <v>9</v>
      </c>
      <c r="E254" s="58" t="s">
        <v>52</v>
      </c>
      <c r="F254" s="59">
        <v>976.74</v>
      </c>
      <c r="G254" s="60">
        <f t="shared" ref="G254:G259" si="7">ROUND(C254*D254*F254,2)</f>
        <v>8790.66</v>
      </c>
    </row>
    <row r="255" spans="1:7" s="2" customFormat="1" ht="12" hidden="1" x14ac:dyDescent="0.2">
      <c r="A255" s="63"/>
      <c r="B255" s="56" t="s">
        <v>189</v>
      </c>
      <c r="C255" s="51">
        <v>1</v>
      </c>
      <c r="D255" s="62">
        <v>0</v>
      </c>
      <c r="E255" s="58" t="s">
        <v>52</v>
      </c>
      <c r="F255" s="59">
        <v>614.95000000000005</v>
      </c>
      <c r="G255" s="60">
        <f t="shared" si="7"/>
        <v>0</v>
      </c>
    </row>
    <row r="256" spans="1:7" s="2" customFormat="1" ht="24" x14ac:dyDescent="0.2">
      <c r="A256" s="63"/>
      <c r="B256" s="56" t="s">
        <v>190</v>
      </c>
      <c r="C256" s="51">
        <v>1</v>
      </c>
      <c r="D256" s="62">
        <v>3</v>
      </c>
      <c r="E256" s="58" t="s">
        <v>52</v>
      </c>
      <c r="F256" s="59">
        <v>15699.963333333333</v>
      </c>
      <c r="G256" s="60">
        <f t="shared" si="7"/>
        <v>47099.89</v>
      </c>
    </row>
    <row r="257" spans="1:7" s="2" customFormat="1" ht="12" hidden="1" x14ac:dyDescent="0.2">
      <c r="A257" s="63"/>
      <c r="B257" s="56" t="s">
        <v>191</v>
      </c>
      <c r="C257" s="51">
        <v>1</v>
      </c>
      <c r="D257" s="62">
        <v>0</v>
      </c>
      <c r="E257" s="58" t="s">
        <v>52</v>
      </c>
      <c r="F257" s="59">
        <v>8478.2000000000007</v>
      </c>
      <c r="G257" s="60">
        <f t="shared" si="7"/>
        <v>0</v>
      </c>
    </row>
    <row r="258" spans="1:7" s="2" customFormat="1" ht="12" hidden="1" x14ac:dyDescent="0.2">
      <c r="A258" s="63"/>
      <c r="B258" s="56" t="s">
        <v>192</v>
      </c>
      <c r="C258" s="51">
        <v>1</v>
      </c>
      <c r="D258" s="57">
        <v>0</v>
      </c>
      <c r="E258" s="58" t="s">
        <v>52</v>
      </c>
      <c r="F258" s="59">
        <v>0</v>
      </c>
      <c r="G258" s="60">
        <f t="shared" si="7"/>
        <v>0</v>
      </c>
    </row>
    <row r="259" spans="1:7" s="2" customFormat="1" ht="12" hidden="1" x14ac:dyDescent="0.2">
      <c r="A259" s="63"/>
      <c r="B259" s="56">
        <v>0</v>
      </c>
      <c r="C259" s="51">
        <v>1</v>
      </c>
      <c r="D259" s="57">
        <v>0</v>
      </c>
      <c r="E259" s="58">
        <v>0</v>
      </c>
      <c r="F259" s="59">
        <v>0</v>
      </c>
      <c r="G259" s="60">
        <f t="shared" si="7"/>
        <v>0</v>
      </c>
    </row>
    <row r="260" spans="1:7" s="2" customFormat="1" ht="12" x14ac:dyDescent="0.2">
      <c r="A260" s="63"/>
      <c r="B260" s="61" t="s">
        <v>193</v>
      </c>
      <c r="C260" s="34"/>
      <c r="D260" s="57"/>
      <c r="E260" s="58"/>
      <c r="F260" s="59"/>
      <c r="G260" s="60"/>
    </row>
    <row r="261" spans="1:7" s="2" customFormat="1" ht="12" hidden="1" x14ac:dyDescent="0.2">
      <c r="A261" s="63"/>
      <c r="B261" s="61">
        <v>0</v>
      </c>
      <c r="C261" s="34"/>
      <c r="D261" s="57"/>
      <c r="E261" s="58"/>
      <c r="F261" s="59"/>
      <c r="G261" s="60"/>
    </row>
    <row r="262" spans="1:7" s="2" customFormat="1" ht="24" x14ac:dyDescent="0.2">
      <c r="A262" s="63"/>
      <c r="B262" s="56" t="s">
        <v>194</v>
      </c>
      <c r="C262" s="51">
        <v>1</v>
      </c>
      <c r="D262" s="57">
        <v>0.96699999999999997</v>
      </c>
      <c r="E262" s="58" t="s">
        <v>80</v>
      </c>
      <c r="F262" s="59">
        <v>5280.75</v>
      </c>
      <c r="G262" s="60">
        <f>ROUND(C262*D262*F262,2)</f>
        <v>5106.49</v>
      </c>
    </row>
    <row r="263" spans="1:7" s="2" customFormat="1" ht="24" x14ac:dyDescent="0.2">
      <c r="A263" s="63"/>
      <c r="B263" s="56" t="s">
        <v>81</v>
      </c>
      <c r="C263" s="51">
        <v>1</v>
      </c>
      <c r="D263" s="57">
        <v>0.3</v>
      </c>
      <c r="E263" s="58" t="s">
        <v>82</v>
      </c>
      <c r="F263" s="59">
        <v>5939.05</v>
      </c>
      <c r="G263" s="60">
        <f t="shared" ref="G263:G280" si="8">ROUND(C263*D263*F263,2)</f>
        <v>1781.72</v>
      </c>
    </row>
    <row r="264" spans="1:7" s="2" customFormat="1" ht="12" x14ac:dyDescent="0.2">
      <c r="A264" s="63"/>
      <c r="B264" s="56" t="s">
        <v>83</v>
      </c>
      <c r="C264" s="51">
        <v>1</v>
      </c>
      <c r="D264" s="57">
        <v>9</v>
      </c>
      <c r="E264" s="58" t="s">
        <v>52</v>
      </c>
      <c r="F264" s="59">
        <v>67.62</v>
      </c>
      <c r="G264" s="60">
        <f t="shared" si="8"/>
        <v>608.58000000000004</v>
      </c>
    </row>
    <row r="265" spans="1:7" s="2" customFormat="1" ht="12" hidden="1" x14ac:dyDescent="0.2">
      <c r="A265" s="63"/>
      <c r="B265" s="56" t="s">
        <v>195</v>
      </c>
      <c r="C265" s="51">
        <v>1</v>
      </c>
      <c r="D265" s="57">
        <v>0</v>
      </c>
      <c r="E265" s="58" t="s">
        <v>52</v>
      </c>
      <c r="F265" s="59"/>
      <c r="G265" s="60">
        <f t="shared" si="8"/>
        <v>0</v>
      </c>
    </row>
    <row r="266" spans="1:7" s="2" customFormat="1" ht="12" hidden="1" x14ac:dyDescent="0.2">
      <c r="A266" s="63"/>
      <c r="B266" s="56" t="s">
        <v>196</v>
      </c>
      <c r="C266" s="51">
        <v>1</v>
      </c>
      <c r="D266" s="57">
        <v>0</v>
      </c>
      <c r="E266" s="58" t="s">
        <v>52</v>
      </c>
      <c r="F266" s="59"/>
      <c r="G266" s="60">
        <f t="shared" si="8"/>
        <v>0</v>
      </c>
    </row>
    <row r="267" spans="1:7" s="2" customFormat="1" ht="12" hidden="1" x14ac:dyDescent="0.2">
      <c r="A267" s="63"/>
      <c r="B267" s="56" t="s">
        <v>197</v>
      </c>
      <c r="C267" s="51">
        <v>1</v>
      </c>
      <c r="D267" s="57">
        <v>0</v>
      </c>
      <c r="E267" s="58" t="s">
        <v>52</v>
      </c>
      <c r="F267" s="59"/>
      <c r="G267" s="60">
        <f t="shared" si="8"/>
        <v>0</v>
      </c>
    </row>
    <row r="268" spans="1:7" s="2" customFormat="1" ht="12" hidden="1" x14ac:dyDescent="0.2">
      <c r="A268" s="63"/>
      <c r="B268" s="56" t="s">
        <v>86</v>
      </c>
      <c r="C268" s="51">
        <v>1</v>
      </c>
      <c r="D268" s="57">
        <v>0</v>
      </c>
      <c r="E268" s="58" t="s">
        <v>52</v>
      </c>
      <c r="F268" s="59"/>
      <c r="G268" s="60">
        <f t="shared" si="8"/>
        <v>0</v>
      </c>
    </row>
    <row r="269" spans="1:7" s="2" customFormat="1" ht="12" hidden="1" x14ac:dyDescent="0.2">
      <c r="A269" s="63"/>
      <c r="B269" s="56" t="s">
        <v>198</v>
      </c>
      <c r="C269" s="51">
        <v>1</v>
      </c>
      <c r="D269" s="57">
        <v>0</v>
      </c>
      <c r="E269" s="58" t="s">
        <v>52</v>
      </c>
      <c r="F269" s="59"/>
      <c r="G269" s="60">
        <f t="shared" si="8"/>
        <v>0</v>
      </c>
    </row>
    <row r="270" spans="1:7" s="2" customFormat="1" ht="12" hidden="1" x14ac:dyDescent="0.2">
      <c r="A270" s="63"/>
      <c r="B270" s="56" t="s">
        <v>87</v>
      </c>
      <c r="C270" s="51">
        <v>1</v>
      </c>
      <c r="D270" s="57">
        <v>0</v>
      </c>
      <c r="E270" s="58" t="s">
        <v>52</v>
      </c>
      <c r="F270" s="59">
        <v>230.99</v>
      </c>
      <c r="G270" s="60">
        <f t="shared" si="8"/>
        <v>0</v>
      </c>
    </row>
    <row r="271" spans="1:7" s="2" customFormat="1" ht="12" hidden="1" x14ac:dyDescent="0.2">
      <c r="A271" s="63"/>
      <c r="B271" s="56">
        <v>0</v>
      </c>
      <c r="C271" s="51">
        <v>1</v>
      </c>
      <c r="D271" s="57">
        <v>0</v>
      </c>
      <c r="E271" s="58">
        <v>0</v>
      </c>
      <c r="F271" s="59"/>
      <c r="G271" s="60">
        <f t="shared" si="8"/>
        <v>0</v>
      </c>
    </row>
    <row r="272" spans="1:7" s="2" customFormat="1" ht="12" hidden="1" x14ac:dyDescent="0.2">
      <c r="A272" s="63"/>
      <c r="B272" s="56">
        <v>0</v>
      </c>
      <c r="C272" s="51">
        <v>1</v>
      </c>
      <c r="D272" s="57">
        <v>0</v>
      </c>
      <c r="E272" s="58">
        <v>0</v>
      </c>
      <c r="F272" s="59"/>
      <c r="G272" s="60">
        <f t="shared" si="8"/>
        <v>0</v>
      </c>
    </row>
    <row r="273" spans="1:7" s="2" customFormat="1" ht="12" hidden="1" x14ac:dyDescent="0.2">
      <c r="A273" s="63"/>
      <c r="B273" s="56" t="s">
        <v>199</v>
      </c>
      <c r="C273" s="51">
        <v>1</v>
      </c>
      <c r="D273" s="57">
        <v>0</v>
      </c>
      <c r="E273" s="58" t="s">
        <v>52</v>
      </c>
      <c r="F273" s="59">
        <v>405.64</v>
      </c>
      <c r="G273" s="60">
        <f t="shared" si="8"/>
        <v>0</v>
      </c>
    </row>
    <row r="274" spans="1:7" s="2" customFormat="1" ht="12" hidden="1" x14ac:dyDescent="0.2">
      <c r="A274" s="63"/>
      <c r="B274" s="56">
        <v>0</v>
      </c>
      <c r="C274" s="51">
        <v>1</v>
      </c>
      <c r="D274" s="57">
        <v>0</v>
      </c>
      <c r="E274" s="58">
        <v>0</v>
      </c>
      <c r="F274" s="59"/>
      <c r="G274" s="60">
        <f t="shared" si="8"/>
        <v>0</v>
      </c>
    </row>
    <row r="275" spans="1:7" s="2" customFormat="1" ht="12" hidden="1" x14ac:dyDescent="0.2">
      <c r="A275" s="63"/>
      <c r="B275" s="56" t="s">
        <v>200</v>
      </c>
      <c r="C275" s="51">
        <v>1</v>
      </c>
      <c r="D275" s="57">
        <v>0</v>
      </c>
      <c r="E275" s="58" t="s">
        <v>201</v>
      </c>
      <c r="F275" s="59"/>
      <c r="G275" s="60">
        <f t="shared" si="8"/>
        <v>0</v>
      </c>
    </row>
    <row r="276" spans="1:7" s="2" customFormat="1" ht="12" hidden="1" x14ac:dyDescent="0.2">
      <c r="A276" s="63"/>
      <c r="B276" s="56" t="s">
        <v>202</v>
      </c>
      <c r="C276" s="51">
        <v>1</v>
      </c>
      <c r="D276" s="57">
        <v>0</v>
      </c>
      <c r="E276" s="58" t="s">
        <v>52</v>
      </c>
      <c r="F276" s="59"/>
      <c r="G276" s="60">
        <f t="shared" si="8"/>
        <v>0</v>
      </c>
    </row>
    <row r="277" spans="1:7" s="2" customFormat="1" ht="12" hidden="1" x14ac:dyDescent="0.2">
      <c r="A277" s="63"/>
      <c r="B277" s="56" t="s">
        <v>203</v>
      </c>
      <c r="C277" s="51">
        <v>1</v>
      </c>
      <c r="D277" s="57">
        <v>0</v>
      </c>
      <c r="E277" s="58" t="s">
        <v>52</v>
      </c>
      <c r="F277" s="59">
        <v>489.13</v>
      </c>
      <c r="G277" s="60">
        <f t="shared" si="8"/>
        <v>0</v>
      </c>
    </row>
    <row r="278" spans="1:7" s="2" customFormat="1" ht="12" hidden="1" x14ac:dyDescent="0.2">
      <c r="A278" s="63"/>
      <c r="B278" s="56" t="s">
        <v>204</v>
      </c>
      <c r="C278" s="51">
        <v>1</v>
      </c>
      <c r="D278" s="57">
        <v>0</v>
      </c>
      <c r="E278" s="58" t="s">
        <v>52</v>
      </c>
      <c r="F278" s="59">
        <v>107.99</v>
      </c>
      <c r="G278" s="60">
        <f t="shared" si="8"/>
        <v>0</v>
      </c>
    </row>
    <row r="279" spans="1:7" s="2" customFormat="1" ht="12" hidden="1" x14ac:dyDescent="0.2">
      <c r="A279" s="63"/>
      <c r="B279" s="56" t="s">
        <v>205</v>
      </c>
      <c r="C279" s="51">
        <v>1</v>
      </c>
      <c r="D279" s="57">
        <v>0</v>
      </c>
      <c r="E279" s="58" t="s">
        <v>52</v>
      </c>
      <c r="F279" s="59">
        <v>49.57</v>
      </c>
      <c r="G279" s="60">
        <f t="shared" si="8"/>
        <v>0</v>
      </c>
    </row>
    <row r="280" spans="1:7" s="2" customFormat="1" ht="12" hidden="1" x14ac:dyDescent="0.2">
      <c r="A280" s="63"/>
      <c r="B280" s="56"/>
      <c r="C280" s="51">
        <v>1</v>
      </c>
      <c r="D280" s="57">
        <v>0</v>
      </c>
      <c r="E280" s="58">
        <v>0</v>
      </c>
      <c r="F280" s="59">
        <v>0</v>
      </c>
      <c r="G280" s="60">
        <f t="shared" si="8"/>
        <v>0</v>
      </c>
    </row>
    <row r="281" spans="1:7" s="2" customFormat="1" ht="12" customHeight="1" x14ac:dyDescent="0.2">
      <c r="A281" s="63"/>
      <c r="B281" s="61" t="s">
        <v>206</v>
      </c>
      <c r="C281" s="34"/>
      <c r="D281" s="57"/>
      <c r="E281" s="58"/>
      <c r="F281" s="59"/>
      <c r="G281" s="60"/>
    </row>
    <row r="282" spans="1:7" s="2" customFormat="1" ht="12" hidden="1" x14ac:dyDescent="0.2">
      <c r="A282" s="63"/>
      <c r="B282" s="61">
        <v>0</v>
      </c>
      <c r="C282" s="34"/>
      <c r="D282" s="57"/>
      <c r="E282" s="58"/>
      <c r="F282" s="59"/>
      <c r="G282" s="60"/>
    </row>
    <row r="283" spans="1:7" s="2" customFormat="1" ht="24" customHeight="1" x14ac:dyDescent="0.2">
      <c r="A283" s="63"/>
      <c r="B283" s="56" t="s">
        <v>207</v>
      </c>
      <c r="C283" s="51">
        <v>65</v>
      </c>
      <c r="D283" s="57">
        <v>258.60000000000002</v>
      </c>
      <c r="E283" s="66" t="s">
        <v>42</v>
      </c>
      <c r="F283" s="59">
        <v>0</v>
      </c>
      <c r="G283" s="124">
        <v>42678.703349133626</v>
      </c>
    </row>
    <row r="284" spans="1:7" s="2" customFormat="1" ht="24" x14ac:dyDescent="0.2">
      <c r="A284" s="63"/>
      <c r="B284" s="56" t="s">
        <v>208</v>
      </c>
      <c r="C284" s="51">
        <v>37</v>
      </c>
      <c r="D284" s="57">
        <v>172.4</v>
      </c>
      <c r="E284" s="66" t="s">
        <v>42</v>
      </c>
      <c r="F284" s="59">
        <v>0</v>
      </c>
      <c r="G284" s="125"/>
    </row>
    <row r="285" spans="1:7" s="2" customFormat="1" ht="12.75" customHeight="1" x14ac:dyDescent="0.2">
      <c r="A285" s="63"/>
      <c r="B285" s="67" t="s">
        <v>209</v>
      </c>
      <c r="C285" s="51">
        <v>6</v>
      </c>
      <c r="D285" s="57">
        <v>258.60000000000002</v>
      </c>
      <c r="E285" s="66" t="s">
        <v>42</v>
      </c>
      <c r="F285" s="59">
        <v>0</v>
      </c>
      <c r="G285" s="125"/>
    </row>
    <row r="286" spans="1:7" s="2" customFormat="1" ht="12.75" customHeight="1" x14ac:dyDescent="0.2">
      <c r="A286" s="63"/>
      <c r="B286" s="67" t="s">
        <v>210</v>
      </c>
      <c r="C286" s="51">
        <v>6</v>
      </c>
      <c r="D286" s="57">
        <v>172.4</v>
      </c>
      <c r="E286" s="66" t="s">
        <v>42</v>
      </c>
      <c r="F286" s="59">
        <v>0</v>
      </c>
      <c r="G286" s="125"/>
    </row>
    <row r="287" spans="1:7" s="2" customFormat="1" ht="36" hidden="1" customHeight="1" x14ac:dyDescent="0.2">
      <c r="A287" s="63"/>
      <c r="B287" s="56" t="s">
        <v>211</v>
      </c>
      <c r="C287" s="51">
        <v>0</v>
      </c>
      <c r="D287" s="57">
        <v>474</v>
      </c>
      <c r="E287" s="66" t="s">
        <v>42</v>
      </c>
      <c r="F287" s="59">
        <v>0</v>
      </c>
      <c r="G287" s="125"/>
    </row>
    <row r="288" spans="1:7" s="2" customFormat="1" ht="24" hidden="1" x14ac:dyDescent="0.2">
      <c r="A288" s="63"/>
      <c r="B288" s="56" t="s">
        <v>212</v>
      </c>
      <c r="C288" s="51">
        <v>1</v>
      </c>
      <c r="D288" s="57">
        <v>0</v>
      </c>
      <c r="E288" s="66" t="s">
        <v>42</v>
      </c>
      <c r="F288" s="59">
        <v>0</v>
      </c>
      <c r="G288" s="125"/>
    </row>
    <row r="289" spans="1:7" s="2" customFormat="1" ht="12" x14ac:dyDescent="0.2">
      <c r="A289" s="63"/>
      <c r="B289" s="56" t="s">
        <v>213</v>
      </c>
      <c r="C289" s="51">
        <v>6</v>
      </c>
      <c r="D289" s="57">
        <v>28.8</v>
      </c>
      <c r="E289" s="66" t="s">
        <v>42</v>
      </c>
      <c r="F289" s="59">
        <v>0</v>
      </c>
      <c r="G289" s="125"/>
    </row>
    <row r="290" spans="1:7" s="2" customFormat="1" ht="12" x14ac:dyDescent="0.2">
      <c r="A290" s="63"/>
      <c r="B290" s="56" t="s">
        <v>214</v>
      </c>
      <c r="C290" s="51">
        <v>1</v>
      </c>
      <c r="D290" s="57">
        <v>175.5</v>
      </c>
      <c r="E290" s="66" t="s">
        <v>42</v>
      </c>
      <c r="F290" s="59">
        <v>0</v>
      </c>
      <c r="G290" s="126"/>
    </row>
    <row r="291" spans="1:7" s="2" customFormat="1" ht="12" hidden="1" customHeight="1" x14ac:dyDescent="0.2">
      <c r="A291" s="63"/>
      <c r="B291" s="56">
        <v>0</v>
      </c>
      <c r="C291" s="51">
        <v>0</v>
      </c>
      <c r="D291" s="57">
        <v>0</v>
      </c>
      <c r="E291" s="58"/>
      <c r="F291" s="59">
        <v>0</v>
      </c>
      <c r="G291" s="60">
        <f t="shared" ref="G291" si="9">ROUND(C291*D291*F291,2)</f>
        <v>0</v>
      </c>
    </row>
    <row r="292" spans="1:7" s="2" customFormat="1" ht="12" x14ac:dyDescent="0.2">
      <c r="A292" s="63"/>
      <c r="B292" s="61" t="s">
        <v>215</v>
      </c>
      <c r="C292" s="51">
        <v>0</v>
      </c>
      <c r="D292" s="57"/>
      <c r="E292" s="58"/>
      <c r="F292" s="59"/>
      <c r="G292" s="60"/>
    </row>
    <row r="293" spans="1:7" s="2" customFormat="1" ht="12" hidden="1" x14ac:dyDescent="0.2">
      <c r="A293" s="63"/>
      <c r="B293" s="61">
        <v>0</v>
      </c>
      <c r="C293" s="51">
        <v>0</v>
      </c>
      <c r="D293" s="57"/>
      <c r="E293" s="58"/>
      <c r="F293" s="59"/>
      <c r="G293" s="60"/>
    </row>
    <row r="294" spans="1:7" s="2" customFormat="1" ht="13.5" customHeight="1" x14ac:dyDescent="0.2">
      <c r="A294" s="63"/>
      <c r="B294" s="56" t="s">
        <v>216</v>
      </c>
      <c r="C294" s="51">
        <v>22</v>
      </c>
      <c r="D294" s="57">
        <v>1087</v>
      </c>
      <c r="E294" s="58" t="s">
        <v>42</v>
      </c>
      <c r="F294" s="59">
        <v>5.38</v>
      </c>
      <c r="G294" s="60">
        <f t="shared" ref="G294:G317" si="10">ROUND(C294*D294*F294,2)</f>
        <v>128657.32</v>
      </c>
    </row>
    <row r="295" spans="1:7" s="2" customFormat="1" ht="12" hidden="1" x14ac:dyDescent="0.2">
      <c r="A295" s="63"/>
      <c r="B295" s="56" t="s">
        <v>217</v>
      </c>
      <c r="C295" s="51">
        <v>0</v>
      </c>
      <c r="D295" s="57">
        <v>0</v>
      </c>
      <c r="E295" s="58" t="s">
        <v>42</v>
      </c>
      <c r="F295" s="59">
        <v>21.5</v>
      </c>
      <c r="G295" s="60">
        <f t="shared" si="10"/>
        <v>0</v>
      </c>
    </row>
    <row r="296" spans="1:7" s="2" customFormat="1" ht="12" hidden="1" x14ac:dyDescent="0.2">
      <c r="A296" s="63"/>
      <c r="B296" s="56" t="s">
        <v>218</v>
      </c>
      <c r="C296" s="51">
        <v>0</v>
      </c>
      <c r="D296" s="57">
        <v>0</v>
      </c>
      <c r="E296" s="58" t="s">
        <v>42</v>
      </c>
      <c r="F296" s="59"/>
      <c r="G296" s="60">
        <f t="shared" si="10"/>
        <v>0</v>
      </c>
    </row>
    <row r="297" spans="1:7" s="2" customFormat="1" ht="14.25" customHeight="1" x14ac:dyDescent="0.2">
      <c r="A297" s="63"/>
      <c r="B297" s="56" t="s">
        <v>219</v>
      </c>
      <c r="C297" s="51">
        <v>4</v>
      </c>
      <c r="D297" s="57">
        <v>13.44</v>
      </c>
      <c r="E297" s="58" t="s">
        <v>42</v>
      </c>
      <c r="F297" s="59">
        <v>3.32</v>
      </c>
      <c r="G297" s="60">
        <f t="shared" si="10"/>
        <v>178.48</v>
      </c>
    </row>
    <row r="298" spans="1:7" s="2" customFormat="1" ht="24" hidden="1" x14ac:dyDescent="0.2">
      <c r="A298" s="63"/>
      <c r="B298" s="56" t="s">
        <v>220</v>
      </c>
      <c r="C298" s="51">
        <v>0</v>
      </c>
      <c r="D298" s="57">
        <v>0</v>
      </c>
      <c r="E298" s="58" t="s">
        <v>58</v>
      </c>
      <c r="F298" s="59"/>
      <c r="G298" s="60">
        <f t="shared" si="10"/>
        <v>0</v>
      </c>
    </row>
    <row r="299" spans="1:7" s="2" customFormat="1" ht="12" hidden="1" x14ac:dyDescent="0.2">
      <c r="A299" s="63"/>
      <c r="B299" s="56" t="s">
        <v>221</v>
      </c>
      <c r="C299" s="51">
        <v>0</v>
      </c>
      <c r="D299" s="57">
        <v>205</v>
      </c>
      <c r="E299" s="58" t="s">
        <v>42</v>
      </c>
      <c r="F299" s="59">
        <v>5.33</v>
      </c>
      <c r="G299" s="60">
        <f t="shared" si="10"/>
        <v>0</v>
      </c>
    </row>
    <row r="300" spans="1:7" s="2" customFormat="1" ht="12" hidden="1" x14ac:dyDescent="0.2">
      <c r="A300" s="63"/>
      <c r="B300" s="56" t="s">
        <v>222</v>
      </c>
      <c r="C300" s="51">
        <v>0</v>
      </c>
      <c r="D300" s="57">
        <v>0</v>
      </c>
      <c r="E300" s="58" t="s">
        <v>42</v>
      </c>
      <c r="F300" s="59">
        <v>37.159999999999997</v>
      </c>
      <c r="G300" s="60">
        <f t="shared" si="10"/>
        <v>0</v>
      </c>
    </row>
    <row r="301" spans="1:7" s="2" customFormat="1" ht="12" x14ac:dyDescent="0.2">
      <c r="A301" s="63"/>
      <c r="B301" s="56" t="s">
        <v>223</v>
      </c>
      <c r="C301" s="51">
        <v>24</v>
      </c>
      <c r="D301" s="57">
        <v>70</v>
      </c>
      <c r="E301" s="58" t="s">
        <v>42</v>
      </c>
      <c r="F301" s="59">
        <v>7.23</v>
      </c>
      <c r="G301" s="60">
        <f t="shared" si="10"/>
        <v>12146.4</v>
      </c>
    </row>
    <row r="302" spans="1:7" s="2" customFormat="1" ht="12" x14ac:dyDescent="0.2">
      <c r="A302" s="63"/>
      <c r="B302" s="56" t="s">
        <v>224</v>
      </c>
      <c r="C302" s="51">
        <v>41</v>
      </c>
      <c r="D302" s="57">
        <v>70</v>
      </c>
      <c r="E302" s="58" t="s">
        <v>42</v>
      </c>
      <c r="F302" s="59">
        <v>1.3378121025259242</v>
      </c>
      <c r="G302" s="60">
        <f t="shared" si="10"/>
        <v>3839.52</v>
      </c>
    </row>
    <row r="303" spans="1:7" s="2" customFormat="1" ht="12" x14ac:dyDescent="0.2">
      <c r="A303" s="63"/>
      <c r="B303" s="56" t="s">
        <v>225</v>
      </c>
      <c r="C303" s="51">
        <v>13</v>
      </c>
      <c r="D303" s="57">
        <v>1344</v>
      </c>
      <c r="E303" s="58" t="s">
        <v>42</v>
      </c>
      <c r="F303" s="59">
        <v>0.67</v>
      </c>
      <c r="G303" s="60">
        <f t="shared" si="10"/>
        <v>11706.24</v>
      </c>
    </row>
    <row r="304" spans="1:7" s="2" customFormat="1" ht="12" x14ac:dyDescent="0.2">
      <c r="A304" s="63"/>
      <c r="B304" s="56" t="s">
        <v>226</v>
      </c>
      <c r="C304" s="51">
        <v>65</v>
      </c>
      <c r="D304" s="62">
        <v>6</v>
      </c>
      <c r="E304" s="58" t="s">
        <v>52</v>
      </c>
      <c r="F304" s="59">
        <v>25.68</v>
      </c>
      <c r="G304" s="60">
        <f t="shared" si="10"/>
        <v>10015.200000000001</v>
      </c>
    </row>
    <row r="305" spans="1:7" s="2" customFormat="1" ht="12" hidden="1" x14ac:dyDescent="0.2">
      <c r="A305" s="63"/>
      <c r="B305" s="56"/>
      <c r="C305" s="51">
        <v>0</v>
      </c>
      <c r="D305" s="57">
        <v>11.1</v>
      </c>
      <c r="E305" s="58"/>
      <c r="F305" s="59"/>
      <c r="G305" s="60">
        <f t="shared" si="10"/>
        <v>0</v>
      </c>
    </row>
    <row r="306" spans="1:7" s="2" customFormat="1" ht="12" hidden="1" x14ac:dyDescent="0.2">
      <c r="A306" s="63"/>
      <c r="B306" s="56" t="s">
        <v>227</v>
      </c>
      <c r="C306" s="51">
        <v>0</v>
      </c>
      <c r="D306" s="57">
        <v>0</v>
      </c>
      <c r="E306" s="58" t="s">
        <v>98</v>
      </c>
      <c r="F306" s="59"/>
      <c r="G306" s="60">
        <v>0</v>
      </c>
    </row>
    <row r="307" spans="1:7" s="2" customFormat="1" ht="12" x14ac:dyDescent="0.2">
      <c r="A307" s="63"/>
      <c r="B307" s="61" t="s">
        <v>228</v>
      </c>
      <c r="C307" s="51">
        <v>1</v>
      </c>
      <c r="D307" s="62">
        <v>1</v>
      </c>
      <c r="E307" s="58" t="s">
        <v>98</v>
      </c>
      <c r="F307" s="59"/>
      <c r="G307" s="60">
        <v>2462.17</v>
      </c>
    </row>
    <row r="308" spans="1:7" s="2" customFormat="1" ht="12" x14ac:dyDescent="0.2">
      <c r="A308" s="63"/>
      <c r="B308" s="61" t="s">
        <v>229</v>
      </c>
      <c r="C308" s="51">
        <v>0</v>
      </c>
      <c r="D308" s="57">
        <v>0</v>
      </c>
      <c r="E308" s="58"/>
      <c r="F308" s="59">
        <v>0</v>
      </c>
      <c r="G308" s="60">
        <f t="shared" si="10"/>
        <v>0</v>
      </c>
    </row>
    <row r="309" spans="1:7" s="2" customFormat="1" ht="12" hidden="1" x14ac:dyDescent="0.2">
      <c r="A309" s="63"/>
      <c r="B309" s="56" t="s">
        <v>230</v>
      </c>
      <c r="C309" s="51">
        <v>0</v>
      </c>
      <c r="D309" s="57">
        <v>1344</v>
      </c>
      <c r="E309" s="58" t="s">
        <v>42</v>
      </c>
      <c r="F309" s="59">
        <v>0.7</v>
      </c>
      <c r="G309" s="60">
        <f t="shared" si="10"/>
        <v>0</v>
      </c>
    </row>
    <row r="310" spans="1:7" s="2" customFormat="1" ht="12" hidden="1" x14ac:dyDescent="0.2">
      <c r="A310" s="63"/>
      <c r="B310" s="56" t="s">
        <v>221</v>
      </c>
      <c r="C310" s="51">
        <v>0</v>
      </c>
      <c r="D310" s="57">
        <v>205</v>
      </c>
      <c r="E310" s="58" t="s">
        <v>42</v>
      </c>
      <c r="F310" s="59">
        <v>19.39</v>
      </c>
      <c r="G310" s="60">
        <f t="shared" si="10"/>
        <v>0</v>
      </c>
    </row>
    <row r="311" spans="1:7" s="2" customFormat="1" ht="12" hidden="1" x14ac:dyDescent="0.2">
      <c r="A311" s="63"/>
      <c r="B311" s="56" t="s">
        <v>231</v>
      </c>
      <c r="C311" s="51">
        <v>0</v>
      </c>
      <c r="D311" s="57">
        <v>2128</v>
      </c>
      <c r="E311" s="58" t="s">
        <v>42</v>
      </c>
      <c r="F311" s="59">
        <v>0.68</v>
      </c>
      <c r="G311" s="60">
        <f t="shared" si="10"/>
        <v>0</v>
      </c>
    </row>
    <row r="312" spans="1:7" s="2" customFormat="1" ht="14.25" customHeight="1" x14ac:dyDescent="0.2">
      <c r="A312" s="63"/>
      <c r="B312" s="56" t="s">
        <v>232</v>
      </c>
      <c r="C312" s="51">
        <v>1</v>
      </c>
      <c r="D312" s="57">
        <v>2128</v>
      </c>
      <c r="E312" s="58" t="s">
        <v>42</v>
      </c>
      <c r="F312" s="59">
        <v>6.19</v>
      </c>
      <c r="G312" s="60">
        <f t="shared" si="10"/>
        <v>13172.32</v>
      </c>
    </row>
    <row r="313" spans="1:7" s="2" customFormat="1" ht="12" hidden="1" x14ac:dyDescent="0.2">
      <c r="A313" s="63"/>
      <c r="B313" s="56" t="s">
        <v>233</v>
      </c>
      <c r="C313" s="51">
        <v>0</v>
      </c>
      <c r="D313" s="57">
        <v>2128</v>
      </c>
      <c r="E313" s="58" t="s">
        <v>42</v>
      </c>
      <c r="F313" s="59">
        <v>1.06</v>
      </c>
      <c r="G313" s="60">
        <f t="shared" si="10"/>
        <v>0</v>
      </c>
    </row>
    <row r="314" spans="1:7" s="3" customFormat="1" ht="12" hidden="1" x14ac:dyDescent="0.2">
      <c r="A314" s="68"/>
      <c r="B314" s="56" t="s">
        <v>234</v>
      </c>
      <c r="C314" s="51">
        <v>0</v>
      </c>
      <c r="D314" s="57">
        <v>2128</v>
      </c>
      <c r="E314" s="58" t="s">
        <v>42</v>
      </c>
      <c r="F314" s="59">
        <v>0.91</v>
      </c>
      <c r="G314" s="60">
        <f t="shared" si="10"/>
        <v>0</v>
      </c>
    </row>
    <row r="315" spans="1:7" s="2" customFormat="1" ht="12" hidden="1" x14ac:dyDescent="0.2">
      <c r="A315" s="63"/>
      <c r="B315" s="56" t="s">
        <v>224</v>
      </c>
      <c r="C315" s="51">
        <v>0</v>
      </c>
      <c r="D315" s="57">
        <v>70</v>
      </c>
      <c r="E315" s="58" t="s">
        <v>42</v>
      </c>
      <c r="F315" s="59">
        <v>1.34</v>
      </c>
      <c r="G315" s="60">
        <f t="shared" si="10"/>
        <v>0</v>
      </c>
    </row>
    <row r="316" spans="1:7" s="2" customFormat="1" ht="12" hidden="1" x14ac:dyDescent="0.2">
      <c r="A316" s="63"/>
      <c r="B316" s="56">
        <v>0</v>
      </c>
      <c r="C316" s="51">
        <v>0</v>
      </c>
      <c r="D316" s="57">
        <v>0</v>
      </c>
      <c r="E316" s="58">
        <v>0</v>
      </c>
      <c r="F316" s="59"/>
      <c r="G316" s="60">
        <f t="shared" si="10"/>
        <v>0</v>
      </c>
    </row>
    <row r="317" spans="1:7" s="2" customFormat="1" ht="12" hidden="1" x14ac:dyDescent="0.2">
      <c r="A317" s="63"/>
      <c r="B317" s="56" t="s">
        <v>226</v>
      </c>
      <c r="C317" s="51">
        <v>0</v>
      </c>
      <c r="D317" s="57">
        <v>6</v>
      </c>
      <c r="E317" s="58" t="s">
        <v>52</v>
      </c>
      <c r="F317" s="59">
        <v>25.68</v>
      </c>
      <c r="G317" s="60">
        <f t="shared" si="10"/>
        <v>0</v>
      </c>
    </row>
    <row r="318" spans="1:7" s="2" customFormat="1" ht="12" hidden="1" x14ac:dyDescent="0.2">
      <c r="A318" s="63"/>
      <c r="B318" s="56"/>
      <c r="C318" s="57"/>
      <c r="D318" s="62"/>
      <c r="E318" s="58"/>
      <c r="F318" s="59"/>
      <c r="G318" s="60"/>
    </row>
    <row r="319" spans="1:7" s="2" customFormat="1" ht="12" hidden="1" x14ac:dyDescent="0.2">
      <c r="A319" s="63"/>
      <c r="B319" s="61" t="s">
        <v>235</v>
      </c>
      <c r="C319" s="34"/>
      <c r="D319" s="62"/>
      <c r="E319" s="58"/>
      <c r="F319" s="59"/>
      <c r="G319" s="60"/>
    </row>
    <row r="320" spans="1:7" s="2" customFormat="1" ht="12" hidden="1" x14ac:dyDescent="0.2">
      <c r="A320" s="63"/>
      <c r="B320" s="56" t="s">
        <v>236</v>
      </c>
      <c r="C320" s="51">
        <v>1</v>
      </c>
      <c r="D320" s="57">
        <v>0</v>
      </c>
      <c r="E320" s="58" t="s">
        <v>52</v>
      </c>
      <c r="F320" s="59">
        <v>629.66999999999996</v>
      </c>
      <c r="G320" s="60">
        <f t="shared" ref="G320:G322" si="11">ROUND(C320*D320*F320,2)</f>
        <v>0</v>
      </c>
    </row>
    <row r="321" spans="1:7" s="2" customFormat="1" ht="12" hidden="1" x14ac:dyDescent="0.2">
      <c r="A321" s="63"/>
      <c r="B321" s="56" t="s">
        <v>237</v>
      </c>
      <c r="C321" s="51">
        <v>1</v>
      </c>
      <c r="D321" s="57">
        <v>0</v>
      </c>
      <c r="E321" s="58" t="s">
        <v>52</v>
      </c>
      <c r="F321" s="59">
        <v>72.349999999999994</v>
      </c>
      <c r="G321" s="60">
        <f t="shared" si="11"/>
        <v>0</v>
      </c>
    </row>
    <row r="322" spans="1:7" s="2" customFormat="1" ht="12" hidden="1" x14ac:dyDescent="0.2">
      <c r="A322" s="63"/>
      <c r="B322" s="56" t="s">
        <v>238</v>
      </c>
      <c r="C322" s="51">
        <v>1</v>
      </c>
      <c r="D322" s="57">
        <v>0</v>
      </c>
      <c r="E322" s="58" t="s">
        <v>58</v>
      </c>
      <c r="F322" s="59">
        <v>560.6</v>
      </c>
      <c r="G322" s="60">
        <f t="shared" si="11"/>
        <v>0</v>
      </c>
    </row>
    <row r="323" spans="1:7" s="74" customFormat="1" ht="12" x14ac:dyDescent="0.2">
      <c r="A323" s="69"/>
      <c r="B323" s="61" t="s">
        <v>99</v>
      </c>
      <c r="C323" s="44"/>
      <c r="D323" s="70"/>
      <c r="E323" s="71"/>
      <c r="F323" s="72"/>
      <c r="G323" s="73"/>
    </row>
    <row r="324" spans="1:7" s="2" customFormat="1" ht="12" x14ac:dyDescent="0.2">
      <c r="A324" s="63"/>
      <c r="B324" s="56" t="s">
        <v>138</v>
      </c>
      <c r="C324" s="51">
        <v>1</v>
      </c>
      <c r="D324" s="62">
        <v>1</v>
      </c>
      <c r="E324" s="58" t="s">
        <v>33</v>
      </c>
      <c r="F324" s="59">
        <v>11420.56</v>
      </c>
      <c r="G324" s="60">
        <v>11420.56</v>
      </c>
    </row>
    <row r="325" spans="1:7" s="2" customFormat="1" ht="12" x14ac:dyDescent="0.2">
      <c r="A325" s="63"/>
      <c r="B325" s="56" t="s">
        <v>139</v>
      </c>
      <c r="C325" s="51">
        <v>1</v>
      </c>
      <c r="D325" s="62">
        <v>8</v>
      </c>
      <c r="E325" s="58" t="s">
        <v>77</v>
      </c>
      <c r="F325" s="59">
        <v>212.85</v>
      </c>
      <c r="G325" s="60">
        <v>1702.8</v>
      </c>
    </row>
    <row r="326" spans="1:7" s="2" customFormat="1" ht="12" x14ac:dyDescent="0.2">
      <c r="A326" s="63"/>
      <c r="B326" s="56" t="s">
        <v>140</v>
      </c>
      <c r="C326" s="51">
        <v>1</v>
      </c>
      <c r="D326" s="62">
        <v>12</v>
      </c>
      <c r="E326" s="58" t="s">
        <v>33</v>
      </c>
      <c r="F326" s="59">
        <v>4675.7016666666668</v>
      </c>
      <c r="G326" s="60">
        <v>56108.42</v>
      </c>
    </row>
    <row r="327" spans="1:7" s="2" customFormat="1" ht="12" x14ac:dyDescent="0.2">
      <c r="A327" s="63"/>
      <c r="B327" s="56" t="s">
        <v>141</v>
      </c>
      <c r="C327" s="51">
        <v>1</v>
      </c>
      <c r="D327" s="62">
        <v>5</v>
      </c>
      <c r="E327" s="58" t="s">
        <v>77</v>
      </c>
      <c r="F327" s="59">
        <v>228.416</v>
      </c>
      <c r="G327" s="60">
        <v>1142.08</v>
      </c>
    </row>
    <row r="328" spans="1:7" s="2" customFormat="1" ht="24" x14ac:dyDescent="0.2">
      <c r="A328" s="63"/>
      <c r="B328" s="56" t="s">
        <v>142</v>
      </c>
      <c r="C328" s="51">
        <v>1</v>
      </c>
      <c r="D328" s="62">
        <v>26</v>
      </c>
      <c r="E328" s="58" t="s">
        <v>33</v>
      </c>
      <c r="F328" s="59">
        <v>901.02960000000007</v>
      </c>
      <c r="G328" s="60">
        <v>23426.769600000003</v>
      </c>
    </row>
    <row r="329" spans="1:7" s="2" customFormat="1" ht="12" hidden="1" x14ac:dyDescent="0.2">
      <c r="A329" s="63"/>
      <c r="B329" s="56"/>
      <c r="C329" s="56"/>
      <c r="D329" s="56"/>
      <c r="E329" s="56"/>
      <c r="F329" s="56"/>
      <c r="G329" s="56"/>
    </row>
    <row r="330" spans="1:7" s="2" customFormat="1" ht="12" hidden="1" x14ac:dyDescent="0.2">
      <c r="A330" s="63"/>
      <c r="B330" s="56"/>
      <c r="C330" s="51"/>
      <c r="D330" s="57"/>
      <c r="E330" s="58"/>
      <c r="F330" s="59"/>
      <c r="G330" s="60"/>
    </row>
    <row r="331" spans="1:7" s="2" customFormat="1" ht="12" hidden="1" x14ac:dyDescent="0.2">
      <c r="A331" s="63"/>
      <c r="B331" s="56"/>
      <c r="C331" s="51"/>
      <c r="D331" s="57"/>
      <c r="E331" s="58"/>
      <c r="F331" s="59"/>
      <c r="G331" s="60"/>
    </row>
    <row r="332" spans="1:7" s="2" customFormat="1" ht="12" hidden="1" x14ac:dyDescent="0.2">
      <c r="A332" s="63"/>
      <c r="B332" s="56"/>
      <c r="C332" s="51"/>
      <c r="D332" s="57"/>
      <c r="E332" s="58"/>
      <c r="F332" s="59"/>
      <c r="G332" s="60"/>
    </row>
    <row r="333" spans="1:7" s="2" customFormat="1" ht="12" hidden="1" x14ac:dyDescent="0.2">
      <c r="A333" s="63"/>
      <c r="B333" s="56"/>
      <c r="C333" s="51"/>
      <c r="D333" s="57"/>
      <c r="E333" s="58"/>
      <c r="F333" s="59"/>
      <c r="G333" s="60"/>
    </row>
    <row r="334" spans="1:7" s="2" customFormat="1" ht="12" hidden="1" x14ac:dyDescent="0.2">
      <c r="A334" s="63"/>
      <c r="B334" s="56"/>
      <c r="C334" s="51"/>
      <c r="D334" s="57"/>
      <c r="E334" s="58"/>
      <c r="F334" s="59"/>
      <c r="G334" s="60"/>
    </row>
    <row r="335" spans="1:7" s="74" customFormat="1" ht="12" x14ac:dyDescent="0.2">
      <c r="A335" s="69"/>
      <c r="B335" s="61" t="s">
        <v>100</v>
      </c>
      <c r="C335" s="44"/>
      <c r="D335" s="70"/>
      <c r="E335" s="71"/>
      <c r="F335" s="72"/>
      <c r="G335" s="73"/>
    </row>
    <row r="336" spans="1:7" s="2" customFormat="1" ht="12" x14ac:dyDescent="0.2">
      <c r="A336" s="63"/>
      <c r="B336" s="56" t="s">
        <v>143</v>
      </c>
      <c r="C336" s="51">
        <v>1</v>
      </c>
      <c r="D336" s="62">
        <v>3</v>
      </c>
      <c r="E336" s="58" t="s">
        <v>33</v>
      </c>
      <c r="F336" s="59">
        <v>111.65</v>
      </c>
      <c r="G336" s="60">
        <v>334.95000000000005</v>
      </c>
    </row>
    <row r="337" spans="1:7" s="74" customFormat="1" ht="12" x14ac:dyDescent="0.2">
      <c r="A337" s="69"/>
      <c r="B337" s="56" t="s">
        <v>86</v>
      </c>
      <c r="C337" s="51">
        <v>1</v>
      </c>
      <c r="D337" s="62">
        <v>3</v>
      </c>
      <c r="E337" s="58" t="s">
        <v>33</v>
      </c>
      <c r="F337" s="59">
        <v>65.02</v>
      </c>
      <c r="G337" s="60">
        <v>195.06</v>
      </c>
    </row>
    <row r="338" spans="1:7" s="74" customFormat="1" ht="12" x14ac:dyDescent="0.2">
      <c r="A338" s="69"/>
      <c r="B338" s="56" t="s">
        <v>144</v>
      </c>
      <c r="C338" s="51">
        <v>1</v>
      </c>
      <c r="D338" s="62">
        <v>2</v>
      </c>
      <c r="E338" s="58" t="s">
        <v>33</v>
      </c>
      <c r="F338" s="59">
        <v>422.55</v>
      </c>
      <c r="G338" s="60">
        <v>845.1</v>
      </c>
    </row>
    <row r="339" spans="1:7" s="74" customFormat="1" ht="24" x14ac:dyDescent="0.2">
      <c r="A339" s="69"/>
      <c r="B339" s="56" t="s">
        <v>145</v>
      </c>
      <c r="C339" s="51">
        <v>1</v>
      </c>
      <c r="D339" s="62">
        <v>3</v>
      </c>
      <c r="E339" s="58" t="s">
        <v>33</v>
      </c>
      <c r="F339" s="59">
        <v>10582.67</v>
      </c>
      <c r="G339" s="60">
        <v>31748.010000000002</v>
      </c>
    </row>
    <row r="340" spans="1:7" s="74" customFormat="1" ht="12" x14ac:dyDescent="0.2">
      <c r="A340" s="69"/>
      <c r="B340" s="56" t="s">
        <v>146</v>
      </c>
      <c r="C340" s="51">
        <v>1</v>
      </c>
      <c r="D340" s="62">
        <v>28</v>
      </c>
      <c r="E340" s="58" t="s">
        <v>147</v>
      </c>
      <c r="F340" s="59">
        <v>107.01</v>
      </c>
      <c r="G340" s="60">
        <v>2996.28</v>
      </c>
    </row>
    <row r="341" spans="1:7" s="74" customFormat="1" ht="12" x14ac:dyDescent="0.2">
      <c r="A341" s="69"/>
      <c r="B341" s="56" t="s">
        <v>148</v>
      </c>
      <c r="C341" s="51">
        <v>1</v>
      </c>
      <c r="D341" s="62">
        <v>1</v>
      </c>
      <c r="E341" s="58" t="s">
        <v>33</v>
      </c>
      <c r="F341" s="59">
        <v>290.72000000000003</v>
      </c>
      <c r="G341" s="60">
        <v>290.72000000000003</v>
      </c>
    </row>
    <row r="342" spans="1:7" s="74" customFormat="1" ht="12" x14ac:dyDescent="0.2">
      <c r="A342" s="69"/>
      <c r="B342" s="56" t="s">
        <v>149</v>
      </c>
      <c r="C342" s="51">
        <v>1</v>
      </c>
      <c r="D342" s="62">
        <v>1</v>
      </c>
      <c r="E342" s="58" t="s">
        <v>33</v>
      </c>
      <c r="F342" s="59">
        <v>493.81</v>
      </c>
      <c r="G342" s="60">
        <v>493.81</v>
      </c>
    </row>
    <row r="343" spans="1:7" s="74" customFormat="1" ht="12" hidden="1" x14ac:dyDescent="0.2">
      <c r="A343" s="69"/>
      <c r="B343" s="56"/>
      <c r="C343" s="51"/>
      <c r="D343" s="57"/>
      <c r="E343" s="58"/>
      <c r="F343" s="59"/>
      <c r="G343" s="60"/>
    </row>
    <row r="344" spans="1:7" s="74" customFormat="1" ht="12" hidden="1" x14ac:dyDescent="0.2">
      <c r="A344" s="69"/>
      <c r="B344" s="56"/>
      <c r="C344" s="51"/>
      <c r="D344" s="57"/>
      <c r="E344" s="58"/>
      <c r="F344" s="59"/>
      <c r="G344" s="60"/>
    </row>
    <row r="345" spans="1:7" s="74" customFormat="1" ht="12" hidden="1" x14ac:dyDescent="0.2">
      <c r="A345" s="69"/>
      <c r="B345" s="56"/>
      <c r="C345" s="51"/>
      <c r="D345" s="57"/>
      <c r="E345" s="58"/>
      <c r="F345" s="59"/>
      <c r="G345" s="60"/>
    </row>
    <row r="346" spans="1:7" s="74" customFormat="1" ht="12" hidden="1" x14ac:dyDescent="0.2">
      <c r="A346" s="69"/>
      <c r="B346" s="56"/>
      <c r="C346" s="51"/>
      <c r="D346" s="57"/>
      <c r="E346" s="58"/>
      <c r="F346" s="59"/>
      <c r="G346" s="60"/>
    </row>
    <row r="347" spans="1:7" s="74" customFormat="1" ht="12" x14ac:dyDescent="0.2">
      <c r="A347" s="69"/>
      <c r="B347" s="61" t="s">
        <v>101</v>
      </c>
      <c r="C347" s="44"/>
      <c r="D347" s="75"/>
      <c r="E347" s="71"/>
      <c r="F347" s="72"/>
      <c r="G347" s="73"/>
    </row>
    <row r="348" spans="1:7" s="2" customFormat="1" ht="24" x14ac:dyDescent="0.2">
      <c r="A348" s="63"/>
      <c r="B348" s="56" t="s">
        <v>102</v>
      </c>
      <c r="C348" s="51">
        <v>3</v>
      </c>
      <c r="D348" s="33">
        <f>D154</f>
        <v>4665.1099999999997</v>
      </c>
      <c r="E348" s="51" t="s">
        <v>94</v>
      </c>
      <c r="F348" s="33">
        <v>1.35</v>
      </c>
      <c r="G348" s="60">
        <f>D348*F348*C348</f>
        <v>18893.695500000002</v>
      </c>
    </row>
    <row r="349" spans="1:7" s="74" customFormat="1" ht="12" x14ac:dyDescent="0.2">
      <c r="A349" s="69"/>
      <c r="B349" s="61" t="s">
        <v>103</v>
      </c>
      <c r="C349" s="76"/>
      <c r="D349" s="44"/>
      <c r="E349" s="44"/>
      <c r="F349" s="46"/>
      <c r="G349" s="49"/>
    </row>
    <row r="350" spans="1:7" s="2" customFormat="1" ht="24" x14ac:dyDescent="0.2">
      <c r="A350" s="63"/>
      <c r="B350" s="56" t="s">
        <v>104</v>
      </c>
      <c r="C350" s="51">
        <f>C348</f>
        <v>3</v>
      </c>
      <c r="D350" s="34">
        <f>D348</f>
        <v>4665.1099999999997</v>
      </c>
      <c r="E350" s="51" t="s">
        <v>94</v>
      </c>
      <c r="F350" s="33">
        <v>2.91</v>
      </c>
      <c r="G350" s="60">
        <f>D350*F350*C350</f>
        <v>40726.410300000003</v>
      </c>
    </row>
    <row r="351" spans="1:7" s="2" customFormat="1" ht="12" x14ac:dyDescent="0.2">
      <c r="A351" s="19"/>
      <c r="B351" s="77"/>
      <c r="C351" s="34"/>
      <c r="D351" s="34"/>
      <c r="E351" s="78" t="s">
        <v>105</v>
      </c>
      <c r="G351" s="79">
        <f>SUM(G25:G350)</f>
        <v>1409951.6842583294</v>
      </c>
    </row>
    <row r="352" spans="1:7" s="2" customFormat="1" ht="12" x14ac:dyDescent="0.2">
      <c r="A352" s="19"/>
      <c r="B352" s="80"/>
      <c r="C352" s="64"/>
      <c r="D352" s="64"/>
      <c r="E352" s="64"/>
      <c r="F352" s="81"/>
      <c r="G352" s="82"/>
    </row>
    <row r="353" spans="1:7" s="2" customFormat="1" x14ac:dyDescent="0.2">
      <c r="A353" s="19"/>
      <c r="B353" s="80"/>
      <c r="C353" s="64"/>
      <c r="D353" s="64"/>
      <c r="E353" s="64"/>
      <c r="F353" s="81"/>
      <c r="G353" s="83" t="s">
        <v>106</v>
      </c>
    </row>
    <row r="354" spans="1:7" s="2" customFormat="1" ht="12" hidden="1" x14ac:dyDescent="0.2">
      <c r="A354" s="19"/>
      <c r="B354" s="80"/>
      <c r="C354" s="64"/>
      <c r="D354" s="64"/>
      <c r="E354" s="64"/>
      <c r="F354" s="81"/>
      <c r="G354" s="82"/>
    </row>
    <row r="355" spans="1:7" s="2" customFormat="1" ht="12" hidden="1" x14ac:dyDescent="0.2">
      <c r="A355" s="19"/>
      <c r="B355" s="80"/>
      <c r="C355" s="64"/>
      <c r="D355" s="64"/>
      <c r="E355" s="64"/>
      <c r="F355" s="81"/>
      <c r="G355" s="82"/>
    </row>
    <row r="356" spans="1:7" s="18" customFormat="1" hidden="1" x14ac:dyDescent="0.2">
      <c r="A356" s="84" t="s">
        <v>107</v>
      </c>
      <c r="C356" s="85"/>
      <c r="D356" s="85"/>
      <c r="E356" s="85"/>
      <c r="F356" s="85"/>
      <c r="G356" s="86"/>
    </row>
    <row r="357" spans="1:7" s="18" customFormat="1" hidden="1" x14ac:dyDescent="0.2">
      <c r="A357" s="84"/>
      <c r="B357" s="87" t="s">
        <v>108</v>
      </c>
      <c r="C357" s="88"/>
      <c r="D357" s="2"/>
      <c r="E357" s="2"/>
      <c r="F357" s="2"/>
      <c r="G357" s="3"/>
    </row>
    <row r="358" spans="1:7" s="18" customFormat="1" hidden="1" x14ac:dyDescent="0.2">
      <c r="B358" s="89" t="s">
        <v>109</v>
      </c>
      <c r="C358" s="2"/>
      <c r="D358" s="2"/>
      <c r="E358" s="2"/>
      <c r="F358" s="2"/>
      <c r="G358" s="3"/>
    </row>
    <row r="359" spans="1:7" s="18" customFormat="1" hidden="1" x14ac:dyDescent="0.2">
      <c r="A359" s="84" t="s">
        <v>110</v>
      </c>
      <c r="C359" s="2"/>
      <c r="D359" s="2"/>
      <c r="E359" s="2"/>
      <c r="F359" s="2"/>
      <c r="G359" s="3"/>
    </row>
    <row r="360" spans="1:7" s="18" customFormat="1" hidden="1" x14ac:dyDescent="0.2">
      <c r="A360" s="84" t="s">
        <v>111</v>
      </c>
      <c r="C360" s="2"/>
      <c r="D360" s="2"/>
      <c r="E360" s="2"/>
      <c r="F360" s="2"/>
      <c r="G360" s="3"/>
    </row>
    <row r="361" spans="1:7" s="18" customFormat="1" hidden="1" x14ac:dyDescent="0.2">
      <c r="A361" s="84" t="s">
        <v>112</v>
      </c>
      <c r="C361" s="2"/>
      <c r="D361" s="2"/>
      <c r="E361" s="2"/>
      <c r="F361" s="2"/>
      <c r="G361" s="3"/>
    </row>
    <row r="362" spans="1:7" s="18" customFormat="1" hidden="1" x14ac:dyDescent="0.2">
      <c r="B362" s="2"/>
      <c r="C362" s="2"/>
      <c r="D362" s="2"/>
      <c r="E362" s="2"/>
      <c r="F362" s="2"/>
      <c r="G362" s="3"/>
    </row>
    <row r="363" spans="1:7" s="18" customFormat="1" hidden="1" x14ac:dyDescent="0.2">
      <c r="B363" s="84" t="s">
        <v>113</v>
      </c>
      <c r="C363" s="2"/>
      <c r="D363" s="2"/>
      <c r="E363" s="2"/>
      <c r="F363" s="2"/>
      <c r="G363" s="3"/>
    </row>
    <row r="364" spans="1:7" s="18" customFormat="1" hidden="1" x14ac:dyDescent="0.2">
      <c r="B364" s="2"/>
      <c r="C364" s="2"/>
      <c r="D364" s="2"/>
      <c r="E364" s="2"/>
      <c r="F364" s="2"/>
      <c r="G364" s="3"/>
    </row>
    <row r="365" spans="1:7" s="18" customFormat="1" hidden="1" x14ac:dyDescent="0.2">
      <c r="B365" s="90" t="s">
        <v>114</v>
      </c>
      <c r="C365" s="91" t="s">
        <v>115</v>
      </c>
      <c r="D365" s="92"/>
      <c r="E365" s="93"/>
      <c r="F365" s="93"/>
      <c r="G365" s="11"/>
    </row>
    <row r="366" spans="1:7" s="18" customFormat="1" hidden="1" x14ac:dyDescent="0.2">
      <c r="C366" s="89" t="s">
        <v>116</v>
      </c>
      <c r="E366" s="127" t="s">
        <v>117</v>
      </c>
      <c r="F366" s="127"/>
      <c r="G366" s="11"/>
    </row>
    <row r="367" spans="1:7" s="18" customFormat="1" hidden="1" x14ac:dyDescent="0.2">
      <c r="B367" s="2"/>
      <c r="C367" s="2"/>
      <c r="D367" s="2"/>
      <c r="E367" s="2"/>
      <c r="F367" s="2"/>
      <c r="G367" s="3"/>
    </row>
    <row r="368" spans="1:7" s="18" customFormat="1" hidden="1" x14ac:dyDescent="0.2">
      <c r="B368" s="94" t="s">
        <v>118</v>
      </c>
      <c r="C368" s="117" t="s">
        <v>119</v>
      </c>
      <c r="D368" s="117"/>
      <c r="E368" s="93"/>
      <c r="F368" s="93"/>
      <c r="G368" s="3"/>
    </row>
    <row r="369" spans="1:7" s="18" customFormat="1" hidden="1" x14ac:dyDescent="0.2">
      <c r="C369" s="89" t="s">
        <v>116</v>
      </c>
      <c r="E369" s="127" t="s">
        <v>117</v>
      </c>
      <c r="F369" s="127"/>
      <c r="G369" s="3"/>
    </row>
    <row r="370" spans="1:7" s="18" customFormat="1" hidden="1" x14ac:dyDescent="0.2">
      <c r="B370" s="84" t="s">
        <v>120</v>
      </c>
      <c r="C370" s="2"/>
      <c r="D370" s="2"/>
      <c r="E370" s="2"/>
      <c r="F370" s="2"/>
      <c r="G370" s="3"/>
    </row>
    <row r="371" spans="1:7" s="18" customFormat="1" ht="26.25" hidden="1" customHeight="1" x14ac:dyDescent="0.2">
      <c r="A371" s="129" t="s">
        <v>121</v>
      </c>
      <c r="B371" s="129"/>
      <c r="C371" s="129"/>
      <c r="D371" s="129"/>
      <c r="E371" s="129"/>
      <c r="F371" s="129"/>
      <c r="G371" s="129"/>
    </row>
    <row r="372" spans="1:7" s="18" customFormat="1" ht="24.75" hidden="1" customHeight="1" x14ac:dyDescent="0.2">
      <c r="A372" s="130" t="s">
        <v>122</v>
      </c>
      <c r="B372" s="130"/>
      <c r="C372" s="130"/>
      <c r="D372" s="130"/>
      <c r="E372" s="130"/>
      <c r="F372" s="130"/>
      <c r="G372" s="130"/>
    </row>
    <row r="373" spans="1:7" s="18" customFormat="1" ht="24.75" hidden="1" customHeight="1" x14ac:dyDescent="0.2">
      <c r="A373" s="129" t="s">
        <v>123</v>
      </c>
      <c r="B373" s="129"/>
      <c r="C373" s="129"/>
      <c r="D373" s="129"/>
      <c r="E373" s="129"/>
      <c r="F373" s="129"/>
      <c r="G373" s="129"/>
    </row>
    <row r="374" spans="1:7" s="18" customFormat="1" ht="24.75" hidden="1" customHeight="1" x14ac:dyDescent="0.2">
      <c r="A374" s="129" t="s">
        <v>124</v>
      </c>
      <c r="B374" s="129"/>
      <c r="C374" s="129"/>
      <c r="D374" s="129"/>
      <c r="E374" s="129"/>
      <c r="F374" s="129"/>
      <c r="G374" s="129"/>
    </row>
    <row r="375" spans="1:7" s="18" customFormat="1" ht="24.75" hidden="1" customHeight="1" x14ac:dyDescent="0.2">
      <c r="A375" s="129" t="s">
        <v>125</v>
      </c>
      <c r="B375" s="129"/>
      <c r="C375" s="129"/>
      <c r="D375" s="129"/>
      <c r="E375" s="129"/>
      <c r="F375" s="129"/>
      <c r="G375" s="129"/>
    </row>
    <row r="376" spans="1:7" s="18" customFormat="1" ht="63.75" hidden="1" customHeight="1" x14ac:dyDescent="0.2">
      <c r="A376" s="128" t="s">
        <v>126</v>
      </c>
      <c r="B376" s="128"/>
      <c r="C376" s="128"/>
      <c r="D376" s="128"/>
      <c r="E376" s="128"/>
      <c r="F376" s="128"/>
      <c r="G376" s="128"/>
    </row>
    <row r="377" spans="1:7" s="18" customFormat="1" x14ac:dyDescent="0.2">
      <c r="G377" s="11"/>
    </row>
  </sheetData>
  <mergeCells count="27">
    <mergeCell ref="A376:G376"/>
    <mergeCell ref="E369:F369"/>
    <mergeCell ref="A371:G371"/>
    <mergeCell ref="A372:G372"/>
    <mergeCell ref="A373:G373"/>
    <mergeCell ref="A374:G374"/>
    <mergeCell ref="A375:G375"/>
    <mergeCell ref="C368:D368"/>
    <mergeCell ref="A15:G15"/>
    <mergeCell ref="A16:G16"/>
    <mergeCell ref="A17:G17"/>
    <mergeCell ref="A18:B18"/>
    <mergeCell ref="A20:G20"/>
    <mergeCell ref="B21:G21"/>
    <mergeCell ref="C23:D23"/>
    <mergeCell ref="B24:G24"/>
    <mergeCell ref="B157:G157"/>
    <mergeCell ref="G283:G290"/>
    <mergeCell ref="E366:F366"/>
    <mergeCell ref="A14:G14"/>
    <mergeCell ref="B42:E42"/>
    <mergeCell ref="B69:E69"/>
    <mergeCell ref="E1:G1"/>
    <mergeCell ref="B5:G5"/>
    <mergeCell ref="A11:G11"/>
    <mergeCell ref="A12:G12"/>
    <mergeCell ref="A13:G13"/>
  </mergeCells>
  <pageMargins left="0.94" right="0.15748031496062992" top="0.42" bottom="0.27" header="0.31496062992125984" footer="0.22"/>
  <pageSetup paperSize="9" scale="94" fitToHeight="0" orientation="portrait" r:id="rId1"/>
  <headerFooter alignWithMargins="0"/>
  <rowBreaks count="2" manualBreakCount="2">
    <brk id="95" max="6" man="1"/>
    <brk id="22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2.8</vt:lpstr>
      <vt:lpstr>К9А</vt:lpstr>
      <vt:lpstr>'2.8'!Область_печати</vt:lpstr>
      <vt:lpstr>К9А!Область_печати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Кобякова</dc:creator>
  <cp:lastModifiedBy>Чибисова</cp:lastModifiedBy>
  <cp:lastPrinted>2020-03-30T07:45:29Z</cp:lastPrinted>
  <dcterms:created xsi:type="dcterms:W3CDTF">2020-03-27T02:30:39Z</dcterms:created>
  <dcterms:modified xsi:type="dcterms:W3CDTF">2020-03-30T07:49:19Z</dcterms:modified>
</cp:coreProperties>
</file>